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инансирование МП" sheetId="1" r:id="rId1"/>
    <sheet name="Финансирование Профилактика" sheetId="2" r:id="rId2"/>
    <sheet name="Профилактика" sheetId="3" r:id="rId3"/>
    <sheet name="Финансирование ПДД" sheetId="4" r:id="rId4"/>
    <sheet name="БДД" sheetId="5" r:id="rId5"/>
    <sheet name="КапСтрой" sheetId="6" r:id="rId6"/>
    <sheet name="Финансирование Защита" sheetId="7" r:id="rId7"/>
    <sheet name="Защита населения" sheetId="8" r:id="rId8"/>
  </sheets>
  <definedNames/>
  <calcPr fullCalcOnLoad="1"/>
</workbook>
</file>

<file path=xl/sharedStrings.xml><?xml version="1.0" encoding="utf-8"?>
<sst xmlns="http://schemas.openxmlformats.org/spreadsheetml/2006/main" count="345" uniqueCount="125">
  <si>
    <t xml:space="preserve"> № п/п</t>
  </si>
  <si>
    <t>Подпрограмма, основное мероприятие, ведомственная целевая программа</t>
  </si>
  <si>
    <t xml:space="preserve"> Срок выполнения</t>
  </si>
  <si>
    <t xml:space="preserve"> Ожидаемый конечный результат выполнения основного мероприятия</t>
  </si>
  <si>
    <t>Соисполнители, участники</t>
  </si>
  <si>
    <t>Годы реализации</t>
  </si>
  <si>
    <t>Всего</t>
  </si>
  <si>
    <t>МБ</t>
  </si>
  <si>
    <t>ОБ</t>
  </si>
  <si>
    <t>ФБ</t>
  </si>
  <si>
    <t>ВБС</t>
  </si>
  <si>
    <t>2014-2016</t>
  </si>
  <si>
    <t>Объемы и источники финансирования (руб.)</t>
  </si>
  <si>
    <t>1</t>
  </si>
  <si>
    <t>1.1</t>
  </si>
  <si>
    <t>Проведение совместно со СМИ регулярных тематических передач, посвященных проблемам безопасности дорожного движения, размещение информационных материалов в средствах массовой информации ЗАТО Александровск</t>
  </si>
  <si>
    <t>Финансирование не требуется</t>
  </si>
  <si>
    <t>ежемесячно 2014-2016</t>
  </si>
  <si>
    <t>МКУ "Центр ГО и ЧС"</t>
  </si>
  <si>
    <t>Объемы и источники финансирования (руб., коп.)</t>
  </si>
  <si>
    <t>…</t>
  </si>
  <si>
    <t>1.</t>
  </si>
  <si>
    <t>Обеспечение своевременного и эффективного реагирования на угрозы возникновения чрезвычайных ситуаций</t>
  </si>
  <si>
    <t>1.1.</t>
  </si>
  <si>
    <t>Повышение эффективности взаимодействия со службами ЗАТО Александровск при исполнении поставленных задач, возникающих при угрозе возникновения ЧС или их происшествий</t>
  </si>
  <si>
    <t>№</t>
  </si>
  <si>
    <t>Подпрограмма, объект капитального строительства</t>
  </si>
  <si>
    <t>Соисполнитель</t>
  </si>
  <si>
    <t>Заказчик-застройщик</t>
  </si>
  <si>
    <t xml:space="preserve">Проектная мощность </t>
  </si>
  <si>
    <t xml:space="preserve"> Срок строительства </t>
  </si>
  <si>
    <t xml:space="preserve"> Объемы и источники финансирования, рублей, копеек</t>
  </si>
  <si>
    <t xml:space="preserve"> Источник </t>
  </si>
  <si>
    <t>Строительство МАСЦО</t>
  </si>
  <si>
    <t>Администрация ЗАТО Александровск</t>
  </si>
  <si>
    <t>3 площадки</t>
  </si>
  <si>
    <t>план</t>
  </si>
  <si>
    <t>факт</t>
  </si>
  <si>
    <t>Объемы финансирования подпрограммы,  рублей</t>
  </si>
  <si>
    <t>Управление образования</t>
  </si>
  <si>
    <t>Управление культуры, спорта и молодежной политики</t>
  </si>
  <si>
    <t>Объемы финансирования подпрограммы, рублей, копеек</t>
  </si>
  <si>
    <t>Подпрограмма 3: "Защита населения и территории ЗАТО Александровск от чрезвычайных ситуаций, гражданская оборона"</t>
  </si>
  <si>
    <t xml:space="preserve"> </t>
  </si>
  <si>
    <t>Соисполнитель 1: Управление образования администрации ЗАТО Александровск</t>
  </si>
  <si>
    <t>Соисполнитель 2: Управление культуры, спорта и молодежной политики администрации ЗАТО Александровск</t>
  </si>
  <si>
    <t>Подпрограмма 1 "Профилактика правонарушений, обеспечение безопасности населения ЗАТО Александровск"</t>
  </si>
  <si>
    <t>1.2</t>
  </si>
  <si>
    <t>Монтаж и пуско-наладочные работы оборудования АПК "Безопасный город"</t>
  </si>
  <si>
    <t xml:space="preserve"> Срок </t>
  </si>
  <si>
    <t>Основное мероприятие 1: Обслуживание автоматической системы контроля за радиоционной обстановкой г. Гаджиево, г. Снежногорске</t>
  </si>
  <si>
    <t>1.2.</t>
  </si>
  <si>
    <t>Повышение уровня охвата населения средствами информирования и оповещения об опсаностях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</si>
  <si>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</si>
  <si>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</si>
  <si>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</si>
  <si>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</si>
  <si>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</si>
  <si>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</si>
  <si>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Объемы финансирования муниципальной программы, рублей, копеек</t>
  </si>
  <si>
    <t>Приложение 1</t>
  </si>
  <si>
    <t>Муниципальная программа "Обеспечение комплексной безопасности населения 
ЗАТО Александровск" на 2014-2016 годы</t>
  </si>
  <si>
    <t>Соисполнитель 2  Управление культуры, спорта и молодежной политики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</si>
  <si>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</si>
  <si>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 xml:space="preserve">       Соисполнитель 1                                      Управление образования</t>
  </si>
  <si>
    <t>Соисполнитель 3                     Администрация ЗАТО Александровск</t>
  </si>
  <si>
    <t>Подпрограмма 3 "Защита населения и территории ЗАТО Александровск от чрезвычайных ситуаций, гражданская оборона"</t>
  </si>
  <si>
    <t>Перечень основных мероприятий подпрограммы 1 "Профилактика правонарушений, обеспечение безопасности населения ЗАТО Александровск"</t>
  </si>
  <si>
    <t>Подпрограмма, основное мероприятие</t>
  </si>
  <si>
    <t>Подпрограмма 1: "Профилактика правонарушений, обеспечение безопасности населения ЗАТО Александровск"</t>
  </si>
  <si>
    <t xml:space="preserve">Сведения об объемах финансирования муниципальной программы «Обеспечение комплексной безопасности населения ЗАТО Александровск» на 2014-2016 годы </t>
  </si>
  <si>
    <t>Подпрограмма 2: "Повышение безопасности дорожного движения и снижение дорожно-транспортного травматизма в ЗАТО Александровск"</t>
  </si>
  <si>
    <t>Объемы финансирования подпрограммы 1,  рублей</t>
  </si>
  <si>
    <r>
      <t xml:space="preserve">Задача 1: </t>
    </r>
    <r>
      <rPr>
        <b/>
        <sz val="12"/>
        <color indexed="8"/>
        <rFont val="Times New Roman"/>
        <family val="1"/>
      </rPr>
      <t>Развитие АПК "Безопасный город"</t>
    </r>
  </si>
  <si>
    <t>Содержание и эксплуатация оборудования  АПК "Безопасный город"</t>
  </si>
  <si>
    <t>Сведения об объемах финансирования подпрограммы 3: "Защита населения и территории ЗАТО Александровск от чрезвычайных ситуаций, гражданская оборона"</t>
  </si>
  <si>
    <t>Перечень основных мероприятий подпрограммы 3 "Защита населения и территории ЗАТО Александровск от чрезвычайных ситуаций, гражданская оборона"</t>
  </si>
  <si>
    <t>2014 -2016</t>
  </si>
  <si>
    <t>Сведения об объемах финансирования подпрограммы 2: "Повышение безопасности дорожного движения и снижение дорожно-транспортного травматизма в ЗАТО Александровск"</t>
  </si>
  <si>
    <t>Повышение уровня оснащенности населенных пунктов ЗАТО Александровск АПК «Безопасный город»</t>
  </si>
  <si>
    <t xml:space="preserve">Функционирование  Комиссии по обеспечению безопасности дородного движения на территории ЗАТО Александровск  </t>
  </si>
  <si>
    <t xml:space="preserve">УКС и МП администрации ЗАТО александровск </t>
  </si>
  <si>
    <t>снижение количества ДТП с участием детей в возрасте до 16 лет.</t>
  </si>
  <si>
    <t>УО администрации ЗАТО Александровск</t>
  </si>
  <si>
    <t>1.3</t>
  </si>
  <si>
    <t>1.4</t>
  </si>
  <si>
    <t>1.5</t>
  </si>
  <si>
    <t>1.6</t>
  </si>
  <si>
    <t>1.7</t>
  </si>
  <si>
    <t>снижение количества ДТП на территории ЗАТО Александровск.</t>
  </si>
  <si>
    <t>Задача 1:  Формирование безопасного поведения участников дорожного движения и предупреждение детского дорожно-транспортного травматизма</t>
  </si>
  <si>
    <t xml:space="preserve">УКС и МП администрации ЗАТО Александровск </t>
  </si>
  <si>
    <t>Приобретение оборудования, наглядных пособий, направленных на профилактику детского дорожно-транспортного травматизма для учреждений, подведомственных УКС и МП администрации ЗАТО Александровск</t>
  </si>
  <si>
    <t>Проведение мероприятий направленных на на профилактику детского дорожно-транспортного травматизма для учреждений, подведомственных УКС и МП администрации ЗАТО Александровск</t>
  </si>
  <si>
    <t>Приобретение оборудования, наглядных пособий, направленных на профилактику детского дорожно-транспортного травматизма  для учреждений, подведомственных УО администрации ЗАТО Александровск</t>
  </si>
  <si>
    <t>Проведение мероприятий направленных на на профилактику детского дорожно-транспортного травматизма подведомственных УО администрации ЗАТО Александровск</t>
  </si>
  <si>
    <t>Сведения об объемах финансирования подпрограммы 1 "Профилактика правонарушений, обеспечение безопасности населения                         ЗАТО Александровск" на 2014-2016 годы</t>
  </si>
  <si>
    <t>Перечень основных мероприятий подпрограммы 2 "Повышение безопасности дорожного движения и снижение дорожно-транспортного травматизма в                        ЗАТО Александровск"</t>
  </si>
  <si>
    <t>Лист 2</t>
  </si>
  <si>
    <t>лист 2</t>
  </si>
  <si>
    <t>Задача 1 "Обеспечение эффективного предупреждения и ликвидации чрезвычайных ситуаций"</t>
  </si>
  <si>
    <t>Основное мероприятие 2: Эксплуатационно-техническое обслуживание средств связи и оповещения, использующихся для оповещения руководящего состава и населения ЗАТО Александровск в ЧС мирного и военного время, техническое обслуживание линий связи и коммуникационного оборудования системы оповещения г. Гаджиево и г. Снежногорск</t>
  </si>
  <si>
    <t>Основное мероприятие 4: Организация и проведение работ по предупреждению и ликвидации чрезвычайных ситуаций и их последствий, гражданская оборона</t>
  </si>
  <si>
    <t>1.3.</t>
  </si>
  <si>
    <t>1.4.</t>
  </si>
  <si>
    <t>Приложение 8</t>
  </si>
  <si>
    <t>Основное мероприятие 3: Строительство местной автоматизированной системы централизованного оповещения населения (МАСЦО)</t>
  </si>
  <si>
    <t>Перечень объектов капитального строительства Подпрограмма 3 "Защита населения и территории ЗАТО Александровск от чрезвычайных ситуаций, гражданская оборона"</t>
  </si>
  <si>
    <t>УО администрации ЗАТО Александровск, МАУ "ХЭК"</t>
  </si>
  <si>
    <t>Комиссия по БДД</t>
  </si>
  <si>
    <t>ОГИБДД,            МКУ "ИТ",                                         МКПИ  "А-медиа"</t>
  </si>
  <si>
    <t>Проведение на территории ЗАТО Александровск совместных учений по действиям на месте дорожно-транспортного происшествия.</t>
  </si>
  <si>
    <t>не реже                1 раз в год 2014-2016</t>
  </si>
  <si>
    <t>ОГИБДД,             МКУ АСС,                 ФГБУЗ "ЦМСЧ-120"</t>
  </si>
  <si>
    <t>1.8</t>
  </si>
  <si>
    <t>Проведение занятий с сотрудниками ОГИБДД ОМВД по оказанию первой неотложной помощи пострадавшим в дорожно-транспортном происшествии.</t>
  </si>
  <si>
    <t>не реже                2 раз в год 2014-2016</t>
  </si>
  <si>
    <t>1.9</t>
  </si>
  <si>
    <t>Проведение на территории Александровск профилактических мероприятий по предупреждению и пресечению отдельных видов нарушений ПДД.</t>
  </si>
  <si>
    <t xml:space="preserve">ОГИБДД           </t>
  </si>
  <si>
    <t>Соисполнитель 1:                     Управление образования</t>
  </si>
  <si>
    <t>Стоимость объекта,            рублей, копеек.*</t>
  </si>
  <si>
    <t>МКУ "Центр ГО и ЧС" Администрация ЗАТО Александровск</t>
  </si>
  <si>
    <t>Соисполнитель 1: МКУ "Центр по делам гражданской обороны и чрезвычайным ситуациям" ЗАТО Александровск</t>
  </si>
  <si>
    <t xml:space="preserve"> Администрация                                       ЗАТО Александровск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</si>
</sst>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80" fontId="2" fillId="0" borderId="14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" fontId="4" fillId="33" borderId="14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180" fontId="2" fillId="0" borderId="17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34" borderId="0" xfId="0" applyNumberFormat="1" applyFill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4" fontId="17" fillId="0" borderId="26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wrapText="1"/>
    </xf>
    <xf numFmtId="0" fontId="15" fillId="0" borderId="27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80" fontId="2" fillId="0" borderId="0" xfId="0" applyNumberFormat="1" applyFont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4.00390625" style="67" customWidth="1"/>
    <col min="2" max="2" width="6.7109375" style="61" customWidth="1"/>
    <col min="3" max="3" width="15.140625" style="61" customWidth="1"/>
    <col min="4" max="4" width="0.13671875" style="61" customWidth="1"/>
    <col min="5" max="5" width="17.140625" style="61" customWidth="1"/>
    <col min="6" max="6" width="0.13671875" style="61" customWidth="1"/>
    <col min="7" max="7" width="14.421875" style="61" customWidth="1"/>
    <col min="8" max="8" width="9.8515625" style="61" hidden="1" customWidth="1"/>
    <col min="9" max="9" width="12.28125" style="61" customWidth="1"/>
    <col min="10" max="10" width="0.13671875" style="61" customWidth="1"/>
    <col min="11" max="11" width="9.140625" style="61" customWidth="1"/>
    <col min="12" max="12" width="15.421875" style="61" hidden="1" customWidth="1"/>
    <col min="13" max="16384" width="9.140625" style="61" customWidth="1"/>
  </cols>
  <sheetData>
    <row r="1" spans="1:10" ht="15.75" thickBot="1">
      <c r="A1" s="146" t="s">
        <v>60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35.25" customHeight="1">
      <c r="A2" s="153" t="s">
        <v>70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6.5" customHeight="1">
      <c r="A3" s="156"/>
      <c r="B3" s="158"/>
      <c r="C3" s="158" t="s">
        <v>59</v>
      </c>
      <c r="D3" s="158"/>
      <c r="E3" s="158"/>
      <c r="F3" s="158"/>
      <c r="G3" s="158"/>
      <c r="H3" s="158"/>
      <c r="I3" s="158"/>
      <c r="J3" s="160"/>
    </row>
    <row r="4" spans="1:10" ht="16.5" customHeight="1">
      <c r="A4" s="156"/>
      <c r="B4" s="158"/>
      <c r="C4" s="158" t="s">
        <v>6</v>
      </c>
      <c r="D4" s="158"/>
      <c r="E4" s="158">
        <v>2014</v>
      </c>
      <c r="F4" s="158"/>
      <c r="G4" s="158">
        <v>2015</v>
      </c>
      <c r="H4" s="158"/>
      <c r="I4" s="158">
        <v>2016</v>
      </c>
      <c r="J4" s="160"/>
    </row>
    <row r="5" spans="1:10" s="13" customFormat="1" ht="16.5" customHeight="1" thickBot="1">
      <c r="A5" s="157"/>
      <c r="B5" s="159"/>
      <c r="C5" s="101" t="s">
        <v>36</v>
      </c>
      <c r="D5" s="101" t="s">
        <v>37</v>
      </c>
      <c r="E5" s="101" t="s">
        <v>36</v>
      </c>
      <c r="F5" s="101" t="s">
        <v>37</v>
      </c>
      <c r="G5" s="101" t="s">
        <v>36</v>
      </c>
      <c r="H5" s="101" t="s">
        <v>37</v>
      </c>
      <c r="I5" s="101" t="s">
        <v>36</v>
      </c>
      <c r="J5" s="103" t="s">
        <v>37</v>
      </c>
    </row>
    <row r="6" spans="1:12" ht="16.5" customHeight="1">
      <c r="A6" s="143" t="s">
        <v>61</v>
      </c>
      <c r="B6" s="62" t="s">
        <v>6</v>
      </c>
      <c r="C6" s="63">
        <f aca="true" t="shared" si="0" ref="C6:I10">C26+C31+C36</f>
        <v>128711788</v>
      </c>
      <c r="D6" s="63">
        <f t="shared" si="0"/>
        <v>0</v>
      </c>
      <c r="E6" s="63">
        <f t="shared" si="0"/>
        <v>51098834</v>
      </c>
      <c r="F6" s="63">
        <f t="shared" si="0"/>
        <v>0</v>
      </c>
      <c r="G6" s="63">
        <f t="shared" si="0"/>
        <v>38566223</v>
      </c>
      <c r="H6" s="63">
        <f t="shared" si="0"/>
        <v>0</v>
      </c>
      <c r="I6" s="63">
        <f t="shared" si="0"/>
        <v>39046731</v>
      </c>
      <c r="J6" s="107"/>
      <c r="L6" s="82">
        <f>SUM(L10:L25)</f>
        <v>128711788</v>
      </c>
    </row>
    <row r="7" spans="1:12" ht="16.5" customHeight="1">
      <c r="A7" s="144"/>
      <c r="B7" s="12" t="s">
        <v>7</v>
      </c>
      <c r="C7" s="80">
        <f t="shared" si="0"/>
        <v>128687288</v>
      </c>
      <c r="D7" s="80">
        <f t="shared" si="0"/>
        <v>0</v>
      </c>
      <c r="E7" s="80">
        <f>E27+E32+E37</f>
        <v>51090334</v>
      </c>
      <c r="F7" s="80">
        <f t="shared" si="0"/>
        <v>0</v>
      </c>
      <c r="G7" s="80">
        <f t="shared" si="0"/>
        <v>38557223</v>
      </c>
      <c r="H7" s="80">
        <f t="shared" si="0"/>
        <v>0</v>
      </c>
      <c r="I7" s="80">
        <f t="shared" si="0"/>
        <v>39039731</v>
      </c>
      <c r="J7" s="108"/>
      <c r="L7" s="81"/>
    </row>
    <row r="8" spans="1:12" ht="16.5" customHeight="1">
      <c r="A8" s="144"/>
      <c r="B8" s="12" t="s">
        <v>8</v>
      </c>
      <c r="C8" s="80">
        <f t="shared" si="0"/>
        <v>0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  <c r="H8" s="80">
        <f t="shared" si="0"/>
        <v>0</v>
      </c>
      <c r="I8" s="80">
        <f t="shared" si="0"/>
        <v>0</v>
      </c>
      <c r="J8" s="108"/>
      <c r="L8" s="81"/>
    </row>
    <row r="9" spans="1:12" ht="16.5" customHeight="1">
      <c r="A9" s="144"/>
      <c r="B9" s="12" t="s">
        <v>9</v>
      </c>
      <c r="C9" s="80">
        <f t="shared" si="0"/>
        <v>0</v>
      </c>
      <c r="D9" s="80">
        <f t="shared" si="0"/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108"/>
      <c r="L9" s="81"/>
    </row>
    <row r="10" spans="1:12" ht="16.5" customHeight="1" thickBot="1">
      <c r="A10" s="145"/>
      <c r="B10" s="52" t="s">
        <v>10</v>
      </c>
      <c r="C10" s="109">
        <f t="shared" si="0"/>
        <v>24500</v>
      </c>
      <c r="D10" s="109">
        <f t="shared" si="0"/>
        <v>0</v>
      </c>
      <c r="E10" s="109">
        <f t="shared" si="0"/>
        <v>8500</v>
      </c>
      <c r="F10" s="109">
        <f t="shared" si="0"/>
        <v>0</v>
      </c>
      <c r="G10" s="109">
        <f t="shared" si="0"/>
        <v>9000</v>
      </c>
      <c r="H10" s="109">
        <f t="shared" si="0"/>
        <v>0</v>
      </c>
      <c r="I10" s="109">
        <f t="shared" si="0"/>
        <v>7000</v>
      </c>
      <c r="J10" s="110"/>
      <c r="L10" s="81"/>
    </row>
    <row r="11" spans="1:12" ht="16.5" customHeight="1">
      <c r="A11" s="150" t="s">
        <v>64</v>
      </c>
      <c r="B11" s="104" t="s">
        <v>6</v>
      </c>
      <c r="C11" s="102">
        <f aca="true" t="shared" si="1" ref="C11:C24">E11+G11+I11</f>
        <v>2965174</v>
      </c>
      <c r="D11" s="102">
        <f aca="true" t="shared" si="2" ref="D11:I11">D12+D13+D14+D15</f>
        <v>0</v>
      </c>
      <c r="E11" s="102">
        <f t="shared" si="2"/>
        <v>1012948</v>
      </c>
      <c r="F11" s="102">
        <f t="shared" si="2"/>
        <v>0</v>
      </c>
      <c r="G11" s="102">
        <f t="shared" si="2"/>
        <v>997316</v>
      </c>
      <c r="H11" s="102">
        <f t="shared" si="2"/>
        <v>0</v>
      </c>
      <c r="I11" s="105">
        <f t="shared" si="2"/>
        <v>954910</v>
      </c>
      <c r="J11" s="106"/>
      <c r="L11" s="81">
        <f>C11</f>
        <v>2965174</v>
      </c>
    </row>
    <row r="12" spans="1:12" ht="16.5" customHeight="1">
      <c r="A12" s="151"/>
      <c r="B12" s="44" t="s">
        <v>7</v>
      </c>
      <c r="C12" s="64">
        <f t="shared" si="1"/>
        <v>2940674</v>
      </c>
      <c r="D12" s="50"/>
      <c r="E12" s="50">
        <f>'Финансирование ПДД'!E12+Профилактика!F10</f>
        <v>1004448</v>
      </c>
      <c r="F12" s="50">
        <f>'Финансирование ПДД'!F12</f>
        <v>0</v>
      </c>
      <c r="G12" s="50">
        <f>'Финансирование ПДД'!G12+Профилактика!F7</f>
        <v>988316</v>
      </c>
      <c r="H12" s="50">
        <f>'Финансирование ПДД'!H12</f>
        <v>0</v>
      </c>
      <c r="I12" s="56">
        <f>'Финансирование ПДД'!I12+Профилактика!F8</f>
        <v>947910</v>
      </c>
      <c r="J12" s="51"/>
      <c r="L12" s="81"/>
    </row>
    <row r="13" spans="1:12" ht="16.5" customHeight="1">
      <c r="A13" s="151"/>
      <c r="B13" s="44" t="s">
        <v>8</v>
      </c>
      <c r="C13" s="64">
        <f t="shared" si="1"/>
        <v>0</v>
      </c>
      <c r="D13" s="50"/>
      <c r="E13" s="50">
        <f>'Финансирование ПДД'!E13</f>
        <v>0</v>
      </c>
      <c r="F13" s="50">
        <f>'Финансирование ПДД'!F13</f>
        <v>0</v>
      </c>
      <c r="G13" s="50">
        <f>'Финансирование ПДД'!G13</f>
        <v>0</v>
      </c>
      <c r="H13" s="50">
        <f>'Финансирование ПДД'!H13</f>
        <v>0</v>
      </c>
      <c r="I13" s="56">
        <f>'Финансирование ПДД'!I13</f>
        <v>0</v>
      </c>
      <c r="J13" s="51"/>
      <c r="L13" s="81"/>
    </row>
    <row r="14" spans="1:12" ht="16.5" customHeight="1">
      <c r="A14" s="151"/>
      <c r="B14" s="44" t="s">
        <v>9</v>
      </c>
      <c r="C14" s="64">
        <f t="shared" si="1"/>
        <v>0</v>
      </c>
      <c r="D14" s="50"/>
      <c r="E14" s="50">
        <f>'Финансирование ПДД'!E14</f>
        <v>0</v>
      </c>
      <c r="F14" s="50">
        <f>'Финансирование ПДД'!F14</f>
        <v>0</v>
      </c>
      <c r="G14" s="50">
        <f>'Финансирование ПДД'!G14</f>
        <v>0</v>
      </c>
      <c r="H14" s="50">
        <f>'Финансирование ПДД'!H14</f>
        <v>0</v>
      </c>
      <c r="I14" s="56">
        <f>'Финансирование ПДД'!I14</f>
        <v>0</v>
      </c>
      <c r="J14" s="51"/>
      <c r="L14" s="81"/>
    </row>
    <row r="15" spans="1:12" ht="16.5" customHeight="1" thickBot="1">
      <c r="A15" s="152"/>
      <c r="B15" s="60" t="s">
        <v>10</v>
      </c>
      <c r="C15" s="65">
        <f t="shared" si="1"/>
        <v>24500</v>
      </c>
      <c r="D15" s="57"/>
      <c r="E15" s="57">
        <f>'Финансирование ПДД'!E15</f>
        <v>8500</v>
      </c>
      <c r="F15" s="57">
        <f>'Финансирование ПДД'!F15</f>
        <v>0</v>
      </c>
      <c r="G15" s="57">
        <f>'Финансирование ПДД'!G15</f>
        <v>9000</v>
      </c>
      <c r="H15" s="57">
        <f>'Финансирование ПДД'!H15</f>
        <v>0</v>
      </c>
      <c r="I15" s="58">
        <f>'Финансирование ПДД'!I15</f>
        <v>7000</v>
      </c>
      <c r="J15" s="51"/>
      <c r="L15" s="81"/>
    </row>
    <row r="16" spans="1:12" ht="16.5" customHeight="1">
      <c r="A16" s="147" t="s">
        <v>62</v>
      </c>
      <c r="B16" s="62" t="s">
        <v>6</v>
      </c>
      <c r="C16" s="63">
        <f>E16+G16+I16</f>
        <v>784940</v>
      </c>
      <c r="D16" s="63">
        <f aca="true" t="shared" si="3" ref="D16:I16">D17+D18+D19+D20</f>
        <v>0</v>
      </c>
      <c r="E16" s="63">
        <f t="shared" si="3"/>
        <v>263200</v>
      </c>
      <c r="F16" s="63">
        <f t="shared" si="3"/>
        <v>0</v>
      </c>
      <c r="G16" s="63">
        <f t="shared" si="3"/>
        <v>249600</v>
      </c>
      <c r="H16" s="63">
        <f t="shared" si="3"/>
        <v>0</v>
      </c>
      <c r="I16" s="66">
        <f t="shared" si="3"/>
        <v>272140</v>
      </c>
      <c r="J16" s="51"/>
      <c r="L16" s="81">
        <f>C16</f>
        <v>784940</v>
      </c>
    </row>
    <row r="17" spans="1:12" ht="16.5" customHeight="1">
      <c r="A17" s="148"/>
      <c r="B17" s="12" t="s">
        <v>7</v>
      </c>
      <c r="C17" s="64">
        <f>E17+G17+I17</f>
        <v>784940</v>
      </c>
      <c r="D17" s="49"/>
      <c r="E17" s="50">
        <f>'Финансирование ПДД'!E17</f>
        <v>263200</v>
      </c>
      <c r="F17" s="50">
        <f>'Финансирование ПДД'!F17</f>
        <v>0</v>
      </c>
      <c r="G17" s="50">
        <f>'Финансирование ПДД'!G17</f>
        <v>249600</v>
      </c>
      <c r="H17" s="50">
        <f>'Финансирование ПДД'!H17</f>
        <v>0</v>
      </c>
      <c r="I17" s="56">
        <f>'Финансирование ПДД'!I17</f>
        <v>272140</v>
      </c>
      <c r="J17" s="51"/>
      <c r="L17" s="81"/>
    </row>
    <row r="18" spans="1:12" ht="16.5" customHeight="1">
      <c r="A18" s="148"/>
      <c r="B18" s="12" t="s">
        <v>8</v>
      </c>
      <c r="C18" s="64">
        <f t="shared" si="1"/>
        <v>0</v>
      </c>
      <c r="D18" s="49"/>
      <c r="E18" s="50">
        <f>'Финансирование ПДД'!E18</f>
        <v>0</v>
      </c>
      <c r="F18" s="49">
        <f>'Финансирование ПДД'!F18</f>
        <v>0</v>
      </c>
      <c r="G18" s="50">
        <f>'Финансирование ПДД'!G18</f>
        <v>0</v>
      </c>
      <c r="H18" s="49">
        <f>'Финансирование ПДД'!H18</f>
        <v>0</v>
      </c>
      <c r="I18" s="56">
        <f>'Финансирование ПДД'!I18</f>
        <v>0</v>
      </c>
      <c r="J18" s="51"/>
      <c r="L18" s="81"/>
    </row>
    <row r="19" spans="1:12" ht="16.5" customHeight="1">
      <c r="A19" s="148"/>
      <c r="B19" s="12" t="s">
        <v>9</v>
      </c>
      <c r="C19" s="64">
        <f t="shared" si="1"/>
        <v>0</v>
      </c>
      <c r="D19" s="49"/>
      <c r="E19" s="50">
        <f>'Финансирование ПДД'!E19</f>
        <v>0</v>
      </c>
      <c r="F19" s="49">
        <f>'Финансирование ПДД'!F19</f>
        <v>0</v>
      </c>
      <c r="G19" s="50">
        <f>'Финансирование ПДД'!G19</f>
        <v>0</v>
      </c>
      <c r="H19" s="49">
        <f>'Финансирование ПДД'!H19</f>
        <v>0</v>
      </c>
      <c r="I19" s="56">
        <f>'Финансирование ПДД'!I19</f>
        <v>0</v>
      </c>
      <c r="J19" s="51"/>
      <c r="L19" s="81"/>
    </row>
    <row r="20" spans="1:12" ht="16.5" customHeight="1" thickBot="1">
      <c r="A20" s="149"/>
      <c r="B20" s="52" t="s">
        <v>10</v>
      </c>
      <c r="C20" s="65">
        <f t="shared" si="1"/>
        <v>0</v>
      </c>
      <c r="D20" s="68"/>
      <c r="E20" s="50">
        <f>'Финансирование ПДД'!E20</f>
        <v>0</v>
      </c>
      <c r="F20" s="53">
        <f>'Финансирование ПДД'!F20</f>
        <v>0</v>
      </c>
      <c r="G20" s="50">
        <f>'Финансирование ПДД'!G20</f>
        <v>0</v>
      </c>
      <c r="H20" s="53">
        <f>'Финансирование ПДД'!H20</f>
        <v>0</v>
      </c>
      <c r="I20" s="56">
        <f>'Финансирование ПДД'!I20</f>
        <v>0</v>
      </c>
      <c r="J20" s="51"/>
      <c r="L20" s="81"/>
    </row>
    <row r="21" spans="1:12" ht="16.5" customHeight="1">
      <c r="A21" s="147" t="s">
        <v>65</v>
      </c>
      <c r="B21" s="62" t="s">
        <v>6</v>
      </c>
      <c r="C21" s="63">
        <f>E21+G21+I21</f>
        <v>124961674</v>
      </c>
      <c r="D21" s="54"/>
      <c r="E21" s="54">
        <f aca="true" t="shared" si="4" ref="E21:J21">E22+E23+E24+E25</f>
        <v>49822686</v>
      </c>
      <c r="F21" s="54" t="e">
        <f t="shared" si="4"/>
        <v>#REF!</v>
      </c>
      <c r="G21" s="54">
        <f t="shared" si="4"/>
        <v>37319307</v>
      </c>
      <c r="H21" s="54" t="e">
        <f t="shared" si="4"/>
        <v>#REF!</v>
      </c>
      <c r="I21" s="55">
        <f t="shared" si="4"/>
        <v>37819681</v>
      </c>
      <c r="J21" s="59">
        <f t="shared" si="4"/>
        <v>0</v>
      </c>
      <c r="L21" s="81">
        <f>C21</f>
        <v>124961674</v>
      </c>
    </row>
    <row r="22" spans="1:12" ht="16.5" customHeight="1">
      <c r="A22" s="148"/>
      <c r="B22" s="12" t="s">
        <v>7</v>
      </c>
      <c r="C22" s="64">
        <f>E22+G22+I22</f>
        <v>124961674</v>
      </c>
      <c r="D22" s="49"/>
      <c r="E22" s="50">
        <f>'Финансирование Защита'!D17+'Финансирование Защита'!D12</f>
        <v>49822686</v>
      </c>
      <c r="F22" s="50" t="e">
        <f>'Финансирование ПДД'!#REF!+'Финансирование Профилактика'!#REF!+'Финансирование Защита'!E17</f>
        <v>#REF!</v>
      </c>
      <c r="G22" s="50">
        <f>'Финансирование Защита'!E17</f>
        <v>37319307</v>
      </c>
      <c r="H22" s="50" t="e">
        <f>'Финансирование ПДД'!#REF!+'Финансирование Профилактика'!#REF!+'Финансирование Защита'!G17</f>
        <v>#REF!</v>
      </c>
      <c r="I22" s="56">
        <f>'Финансирование Защита'!F17</f>
        <v>37819681</v>
      </c>
      <c r="J22" s="51"/>
      <c r="L22" s="81"/>
    </row>
    <row r="23" spans="1:12" ht="16.5" customHeight="1">
      <c r="A23" s="148"/>
      <c r="B23" s="12" t="s">
        <v>8</v>
      </c>
      <c r="C23" s="64">
        <f t="shared" si="1"/>
        <v>0</v>
      </c>
      <c r="D23" s="49"/>
      <c r="E23" s="50">
        <f>'Финансирование Защита'!D18</f>
        <v>0</v>
      </c>
      <c r="F23" s="49"/>
      <c r="G23" s="50">
        <f>'Финансирование Защита'!E18</f>
        <v>0</v>
      </c>
      <c r="H23" s="50" t="e">
        <f>'Финансирование ПДД'!#REF!</f>
        <v>#REF!</v>
      </c>
      <c r="I23" s="56">
        <f>'Финансирование Защита'!F18</f>
        <v>0</v>
      </c>
      <c r="J23" s="51"/>
      <c r="L23" s="81"/>
    </row>
    <row r="24" spans="1:12" ht="16.5" customHeight="1">
      <c r="A24" s="148"/>
      <c r="B24" s="12" t="s">
        <v>9</v>
      </c>
      <c r="C24" s="64">
        <f t="shared" si="1"/>
        <v>0</v>
      </c>
      <c r="D24" s="49"/>
      <c r="E24" s="50">
        <f>'Финансирование Защита'!D19</f>
        <v>0</v>
      </c>
      <c r="F24" s="49"/>
      <c r="G24" s="50">
        <f>'Финансирование Защита'!E19</f>
        <v>0</v>
      </c>
      <c r="H24" s="50" t="e">
        <f>'Финансирование ПДД'!#REF!</f>
        <v>#REF!</v>
      </c>
      <c r="I24" s="56">
        <f>'Финансирование Защита'!F19</f>
        <v>0</v>
      </c>
      <c r="J24" s="51"/>
      <c r="L24" s="81"/>
    </row>
    <row r="25" spans="1:12" ht="16.5" customHeight="1" thickBot="1">
      <c r="A25" s="149"/>
      <c r="B25" s="52" t="s">
        <v>10</v>
      </c>
      <c r="C25" s="65">
        <f aca="true" t="shared" si="5" ref="C25:C30">E25+G25+I25</f>
        <v>0</v>
      </c>
      <c r="D25" s="53"/>
      <c r="E25" s="50">
        <f>'Финансирование Защита'!D20</f>
        <v>0</v>
      </c>
      <c r="F25" s="53"/>
      <c r="G25" s="50">
        <f>'Финансирование Защита'!E20</f>
        <v>0</v>
      </c>
      <c r="H25" s="57" t="e">
        <f>'Финансирование ПДД'!#REF!</f>
        <v>#REF!</v>
      </c>
      <c r="I25" s="56">
        <f>'Финансирование Защита'!F20</f>
        <v>0</v>
      </c>
      <c r="J25" s="51"/>
      <c r="L25" s="81"/>
    </row>
    <row r="26" spans="1:12" ht="16.5" customHeight="1">
      <c r="A26" s="143" t="s">
        <v>46</v>
      </c>
      <c r="B26" s="62" t="s">
        <v>6</v>
      </c>
      <c r="C26" s="63">
        <f t="shared" si="5"/>
        <v>2426474</v>
      </c>
      <c r="D26" s="54"/>
      <c r="E26" s="54">
        <f>E27+E28+E29+E30</f>
        <v>850648</v>
      </c>
      <c r="F26" s="54">
        <f>F27+F28+F29+F30</f>
        <v>0</v>
      </c>
      <c r="G26" s="54">
        <f>G27+G28+G29+G30</f>
        <v>808116</v>
      </c>
      <c r="H26" s="54">
        <f>H27+H28+H29+H30</f>
        <v>0</v>
      </c>
      <c r="I26" s="55">
        <f>I27+I28+I29+I30</f>
        <v>767710</v>
      </c>
      <c r="J26" s="51"/>
      <c r="L26" s="81">
        <f>C26</f>
        <v>2426474</v>
      </c>
    </row>
    <row r="27" spans="1:10" ht="16.5" customHeight="1">
      <c r="A27" s="144"/>
      <c r="B27" s="12" t="s">
        <v>7</v>
      </c>
      <c r="C27" s="64">
        <f t="shared" si="5"/>
        <v>2426474</v>
      </c>
      <c r="D27" s="50"/>
      <c r="E27" s="50">
        <f>'Финансирование Профилактика'!E7</f>
        <v>850648</v>
      </c>
      <c r="F27" s="50">
        <f>'Финансирование Профилактика'!F7</f>
        <v>0</v>
      </c>
      <c r="G27" s="50">
        <f>'Финансирование Профилактика'!G7</f>
        <v>808116</v>
      </c>
      <c r="H27" s="50">
        <f>'Финансирование Профилактика'!H7</f>
        <v>0</v>
      </c>
      <c r="I27" s="56">
        <f>'Финансирование Профилактика'!I7</f>
        <v>767710</v>
      </c>
      <c r="J27" s="51"/>
    </row>
    <row r="28" spans="1:10" ht="16.5" customHeight="1">
      <c r="A28" s="144"/>
      <c r="B28" s="12" t="s">
        <v>8</v>
      </c>
      <c r="C28" s="64">
        <f t="shared" si="5"/>
        <v>0</v>
      </c>
      <c r="D28" s="50"/>
      <c r="E28" s="50">
        <f>'Финансирование Профилактика'!E8</f>
        <v>0</v>
      </c>
      <c r="F28" s="50">
        <f>'Финансирование Профилактика'!F8</f>
        <v>0</v>
      </c>
      <c r="G28" s="50">
        <f>'Финансирование Профилактика'!G8</f>
        <v>0</v>
      </c>
      <c r="H28" s="50">
        <f>'Финансирование Профилактика'!H8</f>
        <v>0</v>
      </c>
      <c r="I28" s="56">
        <f>'Финансирование Профилактика'!I8</f>
        <v>0</v>
      </c>
      <c r="J28" s="51"/>
    </row>
    <row r="29" spans="1:10" ht="16.5" customHeight="1">
      <c r="A29" s="144"/>
      <c r="B29" s="12" t="s">
        <v>9</v>
      </c>
      <c r="C29" s="64">
        <f t="shared" si="5"/>
        <v>0</v>
      </c>
      <c r="D29" s="50"/>
      <c r="E29" s="50">
        <f>'Финансирование Профилактика'!E9</f>
        <v>0</v>
      </c>
      <c r="F29" s="50">
        <f>'Финансирование Профилактика'!F9</f>
        <v>0</v>
      </c>
      <c r="G29" s="50">
        <f>'Финансирование Профилактика'!G9</f>
        <v>0</v>
      </c>
      <c r="H29" s="50">
        <f>'Финансирование Профилактика'!H9</f>
        <v>0</v>
      </c>
      <c r="I29" s="56">
        <f>'Финансирование Профилактика'!I9</f>
        <v>0</v>
      </c>
      <c r="J29" s="51"/>
    </row>
    <row r="30" spans="1:10" ht="16.5" customHeight="1" thickBot="1">
      <c r="A30" s="145"/>
      <c r="B30" s="52" t="s">
        <v>10</v>
      </c>
      <c r="C30" s="65">
        <f t="shared" si="5"/>
        <v>0</v>
      </c>
      <c r="D30" s="57"/>
      <c r="E30" s="57">
        <f>'Финансирование Профилактика'!E10</f>
        <v>0</v>
      </c>
      <c r="F30" s="57">
        <f>'Финансирование Профилактика'!F10</f>
        <v>0</v>
      </c>
      <c r="G30" s="57">
        <f>'Финансирование Профилактика'!G10</f>
        <v>0</v>
      </c>
      <c r="H30" s="57">
        <f>'Финансирование Профилактика'!H10</f>
        <v>0</v>
      </c>
      <c r="I30" s="58">
        <f>'Финансирование Профилактика'!I10</f>
        <v>0</v>
      </c>
      <c r="J30" s="51"/>
    </row>
    <row r="31" spans="1:12" ht="16.5" customHeight="1">
      <c r="A31" s="143" t="s">
        <v>63</v>
      </c>
      <c r="B31" s="62" t="s">
        <v>6</v>
      </c>
      <c r="C31" s="63">
        <f>C35+C34+C33+C32</f>
        <v>1323640</v>
      </c>
      <c r="D31" s="63">
        <f aca="true" t="shared" si="6" ref="D31:I31">D32+D33+D34+D35</f>
        <v>0</v>
      </c>
      <c r="E31" s="63">
        <f t="shared" si="6"/>
        <v>425500</v>
      </c>
      <c r="F31" s="63">
        <f t="shared" si="6"/>
        <v>0</v>
      </c>
      <c r="G31" s="63">
        <f t="shared" si="6"/>
        <v>438800</v>
      </c>
      <c r="H31" s="63">
        <f t="shared" si="6"/>
        <v>0</v>
      </c>
      <c r="I31" s="66">
        <f t="shared" si="6"/>
        <v>459340</v>
      </c>
      <c r="J31" s="51"/>
      <c r="L31" s="81">
        <f>C31</f>
        <v>1323640</v>
      </c>
    </row>
    <row r="32" spans="1:10" ht="16.5" customHeight="1">
      <c r="A32" s="144"/>
      <c r="B32" s="12" t="s">
        <v>7</v>
      </c>
      <c r="C32" s="50">
        <f>E32+G32+I32</f>
        <v>1299140</v>
      </c>
      <c r="D32" s="49"/>
      <c r="E32" s="50">
        <f>'Финансирование ПДД'!E7</f>
        <v>417000</v>
      </c>
      <c r="F32" s="50">
        <f>'Финансирование ПДД'!F7</f>
        <v>0</v>
      </c>
      <c r="G32" s="50">
        <f>'Финансирование ПДД'!G7</f>
        <v>429800</v>
      </c>
      <c r="H32" s="50">
        <f>'Финансирование ПДД'!H7</f>
        <v>0</v>
      </c>
      <c r="I32" s="56">
        <f>'Финансирование ПДД'!I7</f>
        <v>452340</v>
      </c>
      <c r="J32" s="51"/>
    </row>
    <row r="33" spans="1:10" ht="16.5" customHeight="1">
      <c r="A33" s="144"/>
      <c r="B33" s="12" t="s">
        <v>8</v>
      </c>
      <c r="C33" s="50">
        <f>E33+G33+I33</f>
        <v>0</v>
      </c>
      <c r="D33" s="49"/>
      <c r="E33" s="50">
        <f>'Финансирование ПДД'!E8</f>
        <v>0</v>
      </c>
      <c r="F33" s="50">
        <f>'Финансирование ПДД'!F8</f>
        <v>0</v>
      </c>
      <c r="G33" s="50">
        <f>'Финансирование ПДД'!G8</f>
        <v>0</v>
      </c>
      <c r="H33" s="50">
        <f>'Финансирование ПДД'!H8</f>
        <v>0</v>
      </c>
      <c r="I33" s="56">
        <f>'Финансирование ПДД'!I8</f>
        <v>0</v>
      </c>
      <c r="J33" s="51"/>
    </row>
    <row r="34" spans="1:10" ht="16.5" customHeight="1">
      <c r="A34" s="144"/>
      <c r="B34" s="12" t="s">
        <v>9</v>
      </c>
      <c r="C34" s="50">
        <f>E34+G34+I34</f>
        <v>0</v>
      </c>
      <c r="D34" s="49"/>
      <c r="E34" s="50">
        <f>'Финансирование ПДД'!E9</f>
        <v>0</v>
      </c>
      <c r="F34" s="50">
        <f>'Финансирование ПДД'!F9</f>
        <v>0</v>
      </c>
      <c r="G34" s="50">
        <f>'Финансирование ПДД'!G9</f>
        <v>0</v>
      </c>
      <c r="H34" s="50">
        <f>'Финансирование ПДД'!H9</f>
        <v>0</v>
      </c>
      <c r="I34" s="56">
        <f>'Финансирование ПДД'!I9</f>
        <v>0</v>
      </c>
      <c r="J34" s="51"/>
    </row>
    <row r="35" spans="1:10" ht="27" customHeight="1" thickBot="1">
      <c r="A35" s="145"/>
      <c r="B35" s="52" t="s">
        <v>10</v>
      </c>
      <c r="C35" s="50">
        <f>E35+G35+I35</f>
        <v>24500</v>
      </c>
      <c r="D35" s="53"/>
      <c r="E35" s="57">
        <f>'Финансирование ПДД'!E10</f>
        <v>8500</v>
      </c>
      <c r="F35" s="57">
        <f>'Финансирование ПДД'!F10</f>
        <v>0</v>
      </c>
      <c r="G35" s="57">
        <f>'Финансирование ПДД'!G10</f>
        <v>9000</v>
      </c>
      <c r="H35" s="57">
        <f>'Финансирование ПДД'!H10</f>
        <v>0</v>
      </c>
      <c r="I35" s="58">
        <f>'Финансирование ПДД'!I10</f>
        <v>7000</v>
      </c>
      <c r="J35" s="51"/>
    </row>
    <row r="36" spans="1:12" ht="16.5" customHeight="1">
      <c r="A36" s="143" t="s">
        <v>66</v>
      </c>
      <c r="B36" s="62" t="s">
        <v>6</v>
      </c>
      <c r="C36" s="63">
        <f>I36+G36+E36</f>
        <v>124961674</v>
      </c>
      <c r="D36" s="54"/>
      <c r="E36" s="54">
        <f>SUM(E37:E40)</f>
        <v>49822686</v>
      </c>
      <c r="F36" s="54"/>
      <c r="G36" s="54">
        <f>SUM(G37:G40)</f>
        <v>37319307</v>
      </c>
      <c r="H36" s="54"/>
      <c r="I36" s="55">
        <f>SUM(I37:I40)</f>
        <v>37819681</v>
      </c>
      <c r="J36" s="51"/>
      <c r="L36" s="81">
        <f>C36</f>
        <v>124961674</v>
      </c>
    </row>
    <row r="37" spans="1:10" ht="16.5" customHeight="1">
      <c r="A37" s="144"/>
      <c r="B37" s="12" t="s">
        <v>7</v>
      </c>
      <c r="C37" s="50">
        <f>E37+G37+I37</f>
        <v>124961674</v>
      </c>
      <c r="D37" s="50"/>
      <c r="E37" s="50">
        <f>'Финансирование Защита'!D7</f>
        <v>49822686</v>
      </c>
      <c r="F37" s="50"/>
      <c r="G37" s="50">
        <f>'Финансирование Защита'!E7</f>
        <v>37319307</v>
      </c>
      <c r="H37" s="50"/>
      <c r="I37" s="56">
        <f>'Финансирование Защита'!F7</f>
        <v>37819681</v>
      </c>
      <c r="J37" s="51"/>
    </row>
    <row r="38" spans="1:10" ht="16.5" customHeight="1">
      <c r="A38" s="144"/>
      <c r="B38" s="12" t="s">
        <v>8</v>
      </c>
      <c r="C38" s="50">
        <f>E38+G38+I38</f>
        <v>0</v>
      </c>
      <c r="D38" s="50">
        <f>'Финансирование Защита'!D8</f>
        <v>0</v>
      </c>
      <c r="E38" s="50">
        <f>'Финансирование Защита'!E8</f>
        <v>0</v>
      </c>
      <c r="F38" s="50">
        <f>'Финансирование Защита'!F8</f>
        <v>0</v>
      </c>
      <c r="G38" s="50">
        <f>'Финансирование Защита'!G8</f>
        <v>0</v>
      </c>
      <c r="H38" s="50">
        <f>'Финансирование Защита'!H8</f>
        <v>0</v>
      </c>
      <c r="I38" s="56">
        <f>'Финансирование Защита'!I8</f>
        <v>0</v>
      </c>
      <c r="J38" s="51"/>
    </row>
    <row r="39" spans="1:10" ht="16.5" customHeight="1">
      <c r="A39" s="144"/>
      <c r="B39" s="12" t="s">
        <v>9</v>
      </c>
      <c r="C39" s="50">
        <f>E39+G39+I39</f>
        <v>0</v>
      </c>
      <c r="D39" s="50">
        <f>'Финансирование Защита'!D9</f>
        <v>0</v>
      </c>
      <c r="E39" s="50">
        <f>'Финансирование Защита'!E9</f>
        <v>0</v>
      </c>
      <c r="F39" s="50">
        <f>'Финансирование Защита'!F9</f>
        <v>0</v>
      </c>
      <c r="G39" s="50">
        <f>'Финансирование Защита'!G9</f>
        <v>0</v>
      </c>
      <c r="H39" s="50">
        <f>'Финансирование Защита'!H9</f>
        <v>0</v>
      </c>
      <c r="I39" s="56">
        <f>'Финансирование Защита'!I9</f>
        <v>0</v>
      </c>
      <c r="J39" s="51"/>
    </row>
    <row r="40" spans="1:12" ht="16.5" customHeight="1" thickBot="1">
      <c r="A40" s="145"/>
      <c r="B40" s="52" t="s">
        <v>10</v>
      </c>
      <c r="C40" s="57">
        <f>E40+G40+I40</f>
        <v>0</v>
      </c>
      <c r="D40" s="57">
        <f>'Финансирование Защита'!D10</f>
        <v>0</v>
      </c>
      <c r="E40" s="57">
        <f>'Финансирование Защита'!E10</f>
        <v>0</v>
      </c>
      <c r="F40" s="57">
        <f>'Финансирование Защита'!F10</f>
        <v>0</v>
      </c>
      <c r="G40" s="57">
        <f>'Финансирование Защита'!G10</f>
        <v>0</v>
      </c>
      <c r="H40" s="57">
        <f>'Финансирование Защита'!H10</f>
        <v>0</v>
      </c>
      <c r="I40" s="58">
        <f>'Финансирование Защита'!I10</f>
        <v>0</v>
      </c>
      <c r="J40" s="51"/>
      <c r="L40" s="82">
        <f>SUM(L26:L37)</f>
        <v>128711788</v>
      </c>
    </row>
  </sheetData>
  <sheetProtection/>
  <mergeCells count="16">
    <mergeCell ref="A36:A40"/>
    <mergeCell ref="A2:J2"/>
    <mergeCell ref="A3:A5"/>
    <mergeCell ref="B3:B5"/>
    <mergeCell ref="C3:J3"/>
    <mergeCell ref="C4:D4"/>
    <mergeCell ref="E4:F4"/>
    <mergeCell ref="G4:H4"/>
    <mergeCell ref="I4:J4"/>
    <mergeCell ref="A26:A30"/>
    <mergeCell ref="A31:A35"/>
    <mergeCell ref="A1:J1"/>
    <mergeCell ref="A21:A25"/>
    <mergeCell ref="A6:A10"/>
    <mergeCell ref="A11:A15"/>
    <mergeCell ref="A16:A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1" sqref="A11:A15"/>
    </sheetView>
  </sheetViews>
  <sheetFormatPr defaultColWidth="9.140625" defaultRowHeight="12.75"/>
  <cols>
    <col min="1" max="1" width="35.57421875" style="0" customWidth="1"/>
    <col min="3" max="3" width="13.421875" style="0" customWidth="1"/>
    <col min="4" max="4" width="12.00390625" style="0" customWidth="1"/>
    <col min="5" max="5" width="13.140625" style="0" bestFit="1" customWidth="1"/>
    <col min="6" max="6" width="8.8515625" style="0" customWidth="1"/>
    <col min="7" max="7" width="13.140625" style="0" bestFit="1" customWidth="1"/>
    <col min="9" max="9" width="13.140625" style="0" bestFit="1" customWidth="1"/>
    <col min="10" max="10" width="0.13671875" style="0" hidden="1" customWidth="1"/>
  </cols>
  <sheetData>
    <row r="1" spans="1:11" ht="28.5" customHeight="1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" customFormat="1" ht="33" customHeight="1">
      <c r="A2" s="162" t="s">
        <v>96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s="1" customFormat="1" ht="16.5" customHeight="1">
      <c r="A3" s="164"/>
      <c r="B3" s="158"/>
      <c r="C3" s="163" t="s">
        <v>72</v>
      </c>
      <c r="D3" s="163"/>
      <c r="E3" s="163"/>
      <c r="F3" s="163"/>
      <c r="G3" s="163"/>
      <c r="H3" s="163"/>
      <c r="I3" s="163"/>
      <c r="J3" s="163"/>
      <c r="K3" s="163"/>
    </row>
    <row r="4" spans="1:11" s="1" customFormat="1" ht="16.5" customHeight="1">
      <c r="A4" s="164"/>
      <c r="B4" s="158"/>
      <c r="C4" s="163" t="s">
        <v>6</v>
      </c>
      <c r="D4" s="163"/>
      <c r="E4" s="163">
        <v>2014</v>
      </c>
      <c r="F4" s="163"/>
      <c r="G4" s="163">
        <v>2015</v>
      </c>
      <c r="H4" s="163"/>
      <c r="I4" s="163">
        <v>2016</v>
      </c>
      <c r="J4" s="163"/>
      <c r="K4" s="163"/>
    </row>
    <row r="5" spans="1:11" s="1" customFormat="1" ht="16.5" customHeight="1" thickBot="1">
      <c r="A5" s="165"/>
      <c r="B5" s="166"/>
      <c r="C5" s="21" t="s">
        <v>36</v>
      </c>
      <c r="D5" s="21" t="s">
        <v>37</v>
      </c>
      <c r="E5" s="21" t="s">
        <v>36</v>
      </c>
      <c r="F5" s="21" t="s">
        <v>37</v>
      </c>
      <c r="G5" s="21" t="s">
        <v>36</v>
      </c>
      <c r="H5" s="21" t="s">
        <v>37</v>
      </c>
      <c r="I5" s="21" t="s">
        <v>36</v>
      </c>
      <c r="J5" s="21" t="s">
        <v>37</v>
      </c>
      <c r="K5" s="21" t="s">
        <v>37</v>
      </c>
    </row>
    <row r="6" spans="1:11" s="1" customFormat="1" ht="16.5" customHeight="1">
      <c r="A6" s="170" t="s">
        <v>46</v>
      </c>
      <c r="B6" s="69" t="s">
        <v>6</v>
      </c>
      <c r="C6" s="70">
        <f aca="true" t="shared" si="0" ref="C6:C15">SUM(E6:I6)</f>
        <v>2426474</v>
      </c>
      <c r="D6" s="79"/>
      <c r="E6" s="70">
        <f>SUM(E7:E10)</f>
        <v>850648</v>
      </c>
      <c r="F6" s="43"/>
      <c r="G6" s="43">
        <f>G7+G8+G9+G10</f>
        <v>808116</v>
      </c>
      <c r="H6" s="43"/>
      <c r="I6" s="43">
        <f>I7+I8+I9+I10</f>
        <v>767710</v>
      </c>
      <c r="J6" s="46">
        <f>J7+J8+J9+J10</f>
        <v>0</v>
      </c>
      <c r="K6" s="72"/>
    </row>
    <row r="7" spans="1:11" s="1" customFormat="1" ht="16.5" customHeight="1">
      <c r="A7" s="171"/>
      <c r="B7" s="3" t="s">
        <v>7</v>
      </c>
      <c r="C7" s="40">
        <f t="shared" si="0"/>
        <v>2426474</v>
      </c>
      <c r="D7" s="26"/>
      <c r="E7" s="37">
        <f>E12</f>
        <v>850648</v>
      </c>
      <c r="F7" s="37"/>
      <c r="G7" s="37">
        <f>G12</f>
        <v>808116</v>
      </c>
      <c r="H7" s="37"/>
      <c r="I7" s="37">
        <f>I12</f>
        <v>767710</v>
      </c>
      <c r="J7" s="7"/>
      <c r="K7" s="73"/>
    </row>
    <row r="8" spans="1:11" s="1" customFormat="1" ht="16.5" customHeight="1">
      <c r="A8" s="171"/>
      <c r="B8" s="3" t="s">
        <v>8</v>
      </c>
      <c r="C8" s="40">
        <f t="shared" si="0"/>
        <v>0</v>
      </c>
      <c r="D8" s="26"/>
      <c r="E8" s="37">
        <f>E13</f>
        <v>0</v>
      </c>
      <c r="F8" s="37"/>
      <c r="G8" s="37">
        <f>G13</f>
        <v>0</v>
      </c>
      <c r="H8" s="37"/>
      <c r="I8" s="37">
        <f>I13</f>
        <v>0</v>
      </c>
      <c r="J8" s="7"/>
      <c r="K8" s="73"/>
    </row>
    <row r="9" spans="1:11" s="1" customFormat="1" ht="16.5" customHeight="1">
      <c r="A9" s="171"/>
      <c r="B9" s="3" t="s">
        <v>9</v>
      </c>
      <c r="C9" s="40">
        <f t="shared" si="0"/>
        <v>0</v>
      </c>
      <c r="D9" s="26"/>
      <c r="E9" s="37">
        <f>E14</f>
        <v>0</v>
      </c>
      <c r="F9" s="37"/>
      <c r="G9" s="37">
        <f>G14</f>
        <v>0</v>
      </c>
      <c r="H9" s="37"/>
      <c r="I9" s="37">
        <f>I14</f>
        <v>0</v>
      </c>
      <c r="J9" s="7"/>
      <c r="K9" s="74"/>
    </row>
    <row r="10" spans="1:11" s="1" customFormat="1" ht="16.5" customHeight="1" thickBot="1">
      <c r="A10" s="172"/>
      <c r="B10" s="75" t="s">
        <v>10</v>
      </c>
      <c r="C10" s="76">
        <f t="shared" si="0"/>
        <v>0</v>
      </c>
      <c r="D10" s="28"/>
      <c r="E10" s="37">
        <f>E15</f>
        <v>0</v>
      </c>
      <c r="F10" s="45"/>
      <c r="G10" s="37">
        <f>G15</f>
        <v>0</v>
      </c>
      <c r="H10" s="45"/>
      <c r="I10" s="37">
        <f>I15</f>
        <v>0</v>
      </c>
      <c r="J10" s="77"/>
      <c r="K10" s="78"/>
    </row>
    <row r="11" spans="1:11" s="1" customFormat="1" ht="16.5" customHeight="1">
      <c r="A11" s="167" t="s">
        <v>120</v>
      </c>
      <c r="B11" s="69" t="s">
        <v>6</v>
      </c>
      <c r="C11" s="70">
        <f t="shared" si="0"/>
        <v>2426474</v>
      </c>
      <c r="D11" s="39"/>
      <c r="E11" s="43">
        <f>E12+E13+E14+E15</f>
        <v>850648</v>
      </c>
      <c r="F11" s="43"/>
      <c r="G11" s="43">
        <f>G12+G13+G14+G15</f>
        <v>808116</v>
      </c>
      <c r="H11" s="43"/>
      <c r="I11" s="43">
        <f>I12+I13+I14+I15</f>
        <v>767710</v>
      </c>
      <c r="J11" s="71"/>
      <c r="K11" s="72"/>
    </row>
    <row r="12" spans="1:11" s="1" customFormat="1" ht="16.5" customHeight="1">
      <c r="A12" s="168"/>
      <c r="B12" s="3" t="s">
        <v>7</v>
      </c>
      <c r="C12" s="40">
        <f t="shared" si="0"/>
        <v>2426474</v>
      </c>
      <c r="D12" s="26"/>
      <c r="E12" s="34">
        <f>Профилактика!F6</f>
        <v>850648</v>
      </c>
      <c r="F12" s="26"/>
      <c r="G12" s="34">
        <f>Профилактика!F7</f>
        <v>808116</v>
      </c>
      <c r="H12" s="34"/>
      <c r="I12" s="34">
        <f>Профилактика!F8</f>
        <v>767710</v>
      </c>
      <c r="J12" s="7"/>
      <c r="K12" s="73"/>
    </row>
    <row r="13" spans="1:11" s="1" customFormat="1" ht="16.5" customHeight="1">
      <c r="A13" s="168"/>
      <c r="B13" s="3" t="s">
        <v>8</v>
      </c>
      <c r="C13" s="40">
        <f t="shared" si="0"/>
        <v>0</v>
      </c>
      <c r="D13" s="26"/>
      <c r="E13" s="34">
        <f>Профилактика!G6</f>
        <v>0</v>
      </c>
      <c r="F13" s="34"/>
      <c r="G13" s="34">
        <f>Профилактика!G7</f>
        <v>0</v>
      </c>
      <c r="H13" s="34"/>
      <c r="I13" s="34">
        <f>Профилактика!G8</f>
        <v>0</v>
      </c>
      <c r="J13" s="7"/>
      <c r="K13" s="74"/>
    </row>
    <row r="14" spans="1:11" s="1" customFormat="1" ht="16.5" customHeight="1">
      <c r="A14" s="168"/>
      <c r="B14" s="3" t="s">
        <v>9</v>
      </c>
      <c r="C14" s="40">
        <f t="shared" si="0"/>
        <v>0</v>
      </c>
      <c r="D14" s="26"/>
      <c r="E14" s="34">
        <f>Профилактика!H6</f>
        <v>0</v>
      </c>
      <c r="F14" s="34"/>
      <c r="G14" s="34">
        <f>Профилактика!H7</f>
        <v>0</v>
      </c>
      <c r="H14" s="34"/>
      <c r="I14" s="34">
        <f>Профилактика!H8</f>
        <v>0</v>
      </c>
      <c r="J14" s="7"/>
      <c r="K14" s="74"/>
    </row>
    <row r="15" spans="1:11" s="1" customFormat="1" ht="16.5" customHeight="1" thickBot="1">
      <c r="A15" s="169"/>
      <c r="B15" s="75" t="s">
        <v>10</v>
      </c>
      <c r="C15" s="76">
        <f t="shared" si="0"/>
        <v>0</v>
      </c>
      <c r="D15" s="28"/>
      <c r="E15" s="42">
        <f>Профилактика!I6</f>
        <v>0</v>
      </c>
      <c r="F15" s="42"/>
      <c r="G15" s="42">
        <f>Профилактика!I7</f>
        <v>0</v>
      </c>
      <c r="H15" s="42"/>
      <c r="I15" s="42">
        <f>Профилактика!I8</f>
        <v>0</v>
      </c>
      <c r="J15" s="77"/>
      <c r="K15" s="78"/>
    </row>
  </sheetData>
  <sheetProtection/>
  <mergeCells count="11">
    <mergeCell ref="A11:A15"/>
    <mergeCell ref="A6:A10"/>
    <mergeCell ref="A1:K1"/>
    <mergeCell ref="A2:K2"/>
    <mergeCell ref="G4:H4"/>
    <mergeCell ref="C4:D4"/>
    <mergeCell ref="A3:A5"/>
    <mergeCell ref="B3:B5"/>
    <mergeCell ref="E4:F4"/>
    <mergeCell ref="I4:K4"/>
    <mergeCell ref="C3:K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.8515625" style="4" customWidth="1"/>
    <col min="2" max="2" width="29.7109375" style="1" customWidth="1"/>
    <col min="3" max="3" width="7.421875" style="1" customWidth="1"/>
    <col min="4" max="4" width="8.421875" style="11" customWidth="1"/>
    <col min="5" max="5" width="15.7109375" style="10" customWidth="1"/>
    <col min="6" max="6" width="14.28125" style="10" customWidth="1"/>
    <col min="7" max="7" width="8.28125" style="10" customWidth="1"/>
    <col min="8" max="8" width="7.421875" style="10" customWidth="1"/>
    <col min="9" max="9" width="7.28125" style="10" customWidth="1"/>
    <col min="10" max="10" width="18.140625" style="1" customWidth="1"/>
    <col min="11" max="11" width="17.00390625" style="1" customWidth="1"/>
    <col min="12" max="16384" width="9.140625" style="1" customWidth="1"/>
  </cols>
  <sheetData>
    <row r="1" spans="1:11" ht="30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30" customHeight="1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4.75" customHeight="1">
      <c r="A3" s="178" t="s">
        <v>0</v>
      </c>
      <c r="B3" s="163" t="s">
        <v>68</v>
      </c>
      <c r="C3" s="158" t="s">
        <v>49</v>
      </c>
      <c r="D3" s="163" t="s">
        <v>12</v>
      </c>
      <c r="E3" s="163"/>
      <c r="F3" s="163"/>
      <c r="G3" s="163"/>
      <c r="H3" s="163"/>
      <c r="I3" s="163"/>
      <c r="J3" s="158" t="s">
        <v>3</v>
      </c>
      <c r="K3" s="158" t="s">
        <v>4</v>
      </c>
    </row>
    <row r="4" spans="1:11" ht="38.25" customHeight="1">
      <c r="A4" s="178"/>
      <c r="B4" s="163"/>
      <c r="C4" s="158"/>
      <c r="D4" s="5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58"/>
      <c r="K4" s="158"/>
    </row>
    <row r="5" spans="1:11" ht="21" customHeight="1">
      <c r="A5" s="182"/>
      <c r="B5" s="183" t="s">
        <v>69</v>
      </c>
      <c r="C5" s="184" t="s">
        <v>11</v>
      </c>
      <c r="D5" s="8" t="s">
        <v>6</v>
      </c>
      <c r="E5" s="35">
        <f>F5+G5+H5+I5</f>
        <v>2426474</v>
      </c>
      <c r="F5" s="35">
        <f>F6+F7+F8</f>
        <v>2426474</v>
      </c>
      <c r="G5" s="36">
        <f>G6+G7+G8</f>
        <v>0</v>
      </c>
      <c r="H5" s="36">
        <f>H6+H7+H8</f>
        <v>0</v>
      </c>
      <c r="I5" s="36">
        <f>I6+I7+I8</f>
        <v>0</v>
      </c>
      <c r="J5" s="175"/>
      <c r="K5" s="184"/>
    </row>
    <row r="6" spans="1:11" ht="20.25" customHeight="1">
      <c r="A6" s="182"/>
      <c r="B6" s="183"/>
      <c r="C6" s="184"/>
      <c r="D6" s="3">
        <v>2014</v>
      </c>
      <c r="E6" s="37">
        <f>F6+G6+H6+I6</f>
        <v>850648</v>
      </c>
      <c r="F6" s="37">
        <f aca="true" t="shared" si="0" ref="F6:I8">F10</f>
        <v>850648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175"/>
      <c r="K6" s="184"/>
    </row>
    <row r="7" spans="1:11" ht="15.75" customHeight="1">
      <c r="A7" s="182"/>
      <c r="B7" s="183"/>
      <c r="C7" s="184"/>
      <c r="D7" s="3">
        <v>2015</v>
      </c>
      <c r="E7" s="37">
        <f aca="true" t="shared" si="1" ref="E7:E19">F7+G7+H7+I7</f>
        <v>808116</v>
      </c>
      <c r="F7" s="37">
        <f t="shared" si="0"/>
        <v>808116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175"/>
      <c r="K7" s="184"/>
    </row>
    <row r="8" spans="1:11" ht="21.75" customHeight="1">
      <c r="A8" s="182"/>
      <c r="B8" s="183"/>
      <c r="C8" s="184"/>
      <c r="D8" s="3">
        <v>2016</v>
      </c>
      <c r="E8" s="37">
        <f>F8+G8+H8+I8</f>
        <v>767710</v>
      </c>
      <c r="F8" s="37">
        <f t="shared" si="0"/>
        <v>767710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175"/>
      <c r="K8" s="184"/>
    </row>
    <row r="9" spans="1:11" s="19" customFormat="1" ht="20.25" customHeight="1">
      <c r="A9" s="177" t="s">
        <v>13</v>
      </c>
      <c r="B9" s="174" t="s">
        <v>73</v>
      </c>
      <c r="C9" s="176" t="s">
        <v>11</v>
      </c>
      <c r="D9" s="33" t="s">
        <v>6</v>
      </c>
      <c r="E9" s="35">
        <f>F9+G9+H9+I9</f>
        <v>2426474</v>
      </c>
      <c r="F9" s="35">
        <f>F10+F11+F12</f>
        <v>2426474</v>
      </c>
      <c r="G9" s="36">
        <f>G10+G11+G12</f>
        <v>0</v>
      </c>
      <c r="H9" s="36">
        <f>H10+H11+H12</f>
        <v>0</v>
      </c>
      <c r="I9" s="36">
        <f>I10+I11+I12</f>
        <v>0</v>
      </c>
      <c r="J9" s="175"/>
      <c r="K9" s="184"/>
    </row>
    <row r="10" spans="1:11" s="19" customFormat="1" ht="12.75" customHeight="1">
      <c r="A10" s="177"/>
      <c r="B10" s="174"/>
      <c r="C10" s="176"/>
      <c r="D10" s="20">
        <v>2014</v>
      </c>
      <c r="E10" s="37">
        <f>F10+G10+H10+I10</f>
        <v>850648</v>
      </c>
      <c r="F10" s="37">
        <f aca="true" t="shared" si="2" ref="F10:I12">F14+F18</f>
        <v>850648</v>
      </c>
      <c r="G10" s="37">
        <f t="shared" si="2"/>
        <v>0</v>
      </c>
      <c r="H10" s="37">
        <f t="shared" si="2"/>
        <v>0</v>
      </c>
      <c r="I10" s="37">
        <f t="shared" si="2"/>
        <v>0</v>
      </c>
      <c r="J10" s="175"/>
      <c r="K10" s="184"/>
    </row>
    <row r="11" spans="1:11" s="19" customFormat="1" ht="12.75" customHeight="1">
      <c r="A11" s="177"/>
      <c r="B11" s="174"/>
      <c r="C11" s="176"/>
      <c r="D11" s="20">
        <v>2015</v>
      </c>
      <c r="E11" s="37">
        <f t="shared" si="1"/>
        <v>808116</v>
      </c>
      <c r="F11" s="37">
        <f t="shared" si="2"/>
        <v>808116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175"/>
      <c r="K11" s="184"/>
    </row>
    <row r="12" spans="1:11" s="19" customFormat="1" ht="12.75" customHeight="1">
      <c r="A12" s="177"/>
      <c r="B12" s="174"/>
      <c r="C12" s="176"/>
      <c r="D12" s="20">
        <v>2016</v>
      </c>
      <c r="E12" s="37">
        <f t="shared" si="1"/>
        <v>767710</v>
      </c>
      <c r="F12" s="37">
        <f t="shared" si="2"/>
        <v>767710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175"/>
      <c r="K12" s="184"/>
    </row>
    <row r="13" spans="1:11" s="19" customFormat="1" ht="18" customHeight="1">
      <c r="A13" s="177" t="s">
        <v>14</v>
      </c>
      <c r="B13" s="179" t="s">
        <v>48</v>
      </c>
      <c r="C13" s="180" t="s">
        <v>11</v>
      </c>
      <c r="D13" s="33" t="s">
        <v>6</v>
      </c>
      <c r="E13" s="35">
        <f>F13+G13+H13+I13</f>
        <v>1855974</v>
      </c>
      <c r="F13" s="35">
        <f>F14+F15+F16</f>
        <v>1855974</v>
      </c>
      <c r="G13" s="36">
        <f>G14+G15+G16</f>
        <v>0</v>
      </c>
      <c r="H13" s="36">
        <f>H14+H15+H16</f>
        <v>0</v>
      </c>
      <c r="I13" s="36">
        <f>I14+I15+I16</f>
        <v>0</v>
      </c>
      <c r="J13" s="176" t="s">
        <v>79</v>
      </c>
      <c r="K13" s="184" t="s">
        <v>108</v>
      </c>
    </row>
    <row r="14" spans="1:11" s="19" customFormat="1" ht="15" customHeight="1">
      <c r="A14" s="177"/>
      <c r="B14" s="179"/>
      <c r="C14" s="180"/>
      <c r="D14" s="20">
        <v>2014</v>
      </c>
      <c r="E14" s="37">
        <f t="shared" si="1"/>
        <v>650648</v>
      </c>
      <c r="F14" s="37">
        <v>650648</v>
      </c>
      <c r="G14" s="37">
        <v>0</v>
      </c>
      <c r="H14" s="37">
        <v>0</v>
      </c>
      <c r="I14" s="37">
        <v>0</v>
      </c>
      <c r="J14" s="176"/>
      <c r="K14" s="184"/>
    </row>
    <row r="15" spans="1:11" s="19" customFormat="1" ht="18" customHeight="1">
      <c r="A15" s="177"/>
      <c r="B15" s="179"/>
      <c r="C15" s="180"/>
      <c r="D15" s="20">
        <v>2015</v>
      </c>
      <c r="E15" s="37">
        <f t="shared" si="1"/>
        <v>618116</v>
      </c>
      <c r="F15" s="37">
        <v>618116</v>
      </c>
      <c r="G15" s="37">
        <v>0</v>
      </c>
      <c r="H15" s="37">
        <v>0</v>
      </c>
      <c r="I15" s="37">
        <v>0</v>
      </c>
      <c r="J15" s="176"/>
      <c r="K15" s="184"/>
    </row>
    <row r="16" spans="1:11" s="19" customFormat="1" ht="17.25" customHeight="1">
      <c r="A16" s="177"/>
      <c r="B16" s="179"/>
      <c r="C16" s="180"/>
      <c r="D16" s="20">
        <v>2016</v>
      </c>
      <c r="E16" s="37">
        <f>F16+G16+H16+I16</f>
        <v>587210</v>
      </c>
      <c r="F16" s="37">
        <v>587210</v>
      </c>
      <c r="G16" s="37">
        <v>0</v>
      </c>
      <c r="H16" s="37">
        <v>0</v>
      </c>
      <c r="I16" s="37">
        <v>0</v>
      </c>
      <c r="J16" s="176"/>
      <c r="K16" s="184"/>
    </row>
    <row r="17" spans="1:11" s="19" customFormat="1" ht="20.25" customHeight="1">
      <c r="A17" s="177" t="s">
        <v>47</v>
      </c>
      <c r="B17" s="179" t="s">
        <v>74</v>
      </c>
      <c r="C17" s="180" t="s">
        <v>11</v>
      </c>
      <c r="D17" s="33" t="s">
        <v>6</v>
      </c>
      <c r="E17" s="35">
        <f>F17+G17+H17+I17</f>
        <v>570500</v>
      </c>
      <c r="F17" s="35">
        <f>F18+F19+F20</f>
        <v>570500</v>
      </c>
      <c r="G17" s="35">
        <f>G18+G19+G20</f>
        <v>0</v>
      </c>
      <c r="H17" s="35">
        <f>H18+H19+H20</f>
        <v>0</v>
      </c>
      <c r="I17" s="35">
        <f>I18+I19+I20</f>
        <v>0</v>
      </c>
      <c r="J17" s="176" t="s">
        <v>79</v>
      </c>
      <c r="K17" s="184" t="s">
        <v>108</v>
      </c>
    </row>
    <row r="18" spans="1:11" s="19" customFormat="1" ht="17.25" customHeight="1">
      <c r="A18" s="177"/>
      <c r="B18" s="179"/>
      <c r="C18" s="180"/>
      <c r="D18" s="20">
        <v>2014</v>
      </c>
      <c r="E18" s="30">
        <f t="shared" si="1"/>
        <v>200000</v>
      </c>
      <c r="F18" s="37">
        <v>200000</v>
      </c>
      <c r="G18" s="37">
        <v>0</v>
      </c>
      <c r="H18" s="37">
        <v>0</v>
      </c>
      <c r="I18" s="37">
        <v>0</v>
      </c>
      <c r="J18" s="176"/>
      <c r="K18" s="184"/>
    </row>
    <row r="19" spans="1:11" s="19" customFormat="1" ht="18" customHeight="1">
      <c r="A19" s="177"/>
      <c r="B19" s="179"/>
      <c r="C19" s="180"/>
      <c r="D19" s="20">
        <v>2015</v>
      </c>
      <c r="E19" s="30">
        <f t="shared" si="1"/>
        <v>190000</v>
      </c>
      <c r="F19" s="37">
        <v>190000</v>
      </c>
      <c r="G19" s="37">
        <v>0</v>
      </c>
      <c r="H19" s="37">
        <v>0</v>
      </c>
      <c r="I19" s="37">
        <v>0</v>
      </c>
      <c r="J19" s="176"/>
      <c r="K19" s="184"/>
    </row>
    <row r="20" spans="1:11" s="19" customFormat="1" ht="15.75">
      <c r="A20" s="177"/>
      <c r="B20" s="179"/>
      <c r="C20" s="180"/>
      <c r="D20" s="20">
        <v>2016</v>
      </c>
      <c r="E20" s="30">
        <f>F20+G20+H20+I20</f>
        <v>180500</v>
      </c>
      <c r="F20" s="37">
        <v>180500</v>
      </c>
      <c r="G20" s="37">
        <v>0</v>
      </c>
      <c r="H20" s="37">
        <v>0</v>
      </c>
      <c r="I20" s="37">
        <v>0</v>
      </c>
      <c r="J20" s="176"/>
      <c r="K20" s="184"/>
    </row>
    <row r="21" spans="5:9" ht="15">
      <c r="E21" s="48"/>
      <c r="F21" s="48"/>
      <c r="G21" s="48"/>
      <c r="H21" s="48"/>
      <c r="I21" s="48"/>
    </row>
    <row r="22" spans="1:13" ht="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sheetProtection/>
  <mergeCells count="28">
    <mergeCell ref="K9:K12"/>
    <mergeCell ref="K13:K16"/>
    <mergeCell ref="K17:K20"/>
    <mergeCell ref="J13:J16"/>
    <mergeCell ref="J17:J20"/>
    <mergeCell ref="J3:J4"/>
    <mergeCell ref="A2:K2"/>
    <mergeCell ref="K3:K4"/>
    <mergeCell ref="A5:A8"/>
    <mergeCell ref="B5:B8"/>
    <mergeCell ref="C5:C8"/>
    <mergeCell ref="K5:K8"/>
    <mergeCell ref="A17:A20"/>
    <mergeCell ref="B17:B20"/>
    <mergeCell ref="A13:A16"/>
    <mergeCell ref="B13:B16"/>
    <mergeCell ref="C17:C20"/>
    <mergeCell ref="C13:C16"/>
    <mergeCell ref="A1:K1"/>
    <mergeCell ref="B9:B12"/>
    <mergeCell ref="J5:J8"/>
    <mergeCell ref="J9:J12"/>
    <mergeCell ref="C9:C12"/>
    <mergeCell ref="A9:A12"/>
    <mergeCell ref="A3:A4"/>
    <mergeCell ref="B3:B4"/>
    <mergeCell ref="C3:C4"/>
    <mergeCell ref="D3:I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9.00390625" style="85" customWidth="1"/>
    <col min="2" max="2" width="9.140625" style="85" customWidth="1"/>
    <col min="3" max="3" width="18.00390625" style="85" customWidth="1"/>
    <col min="4" max="4" width="0.2890625" style="85" hidden="1" customWidth="1"/>
    <col min="5" max="5" width="16.00390625" style="85" customWidth="1"/>
    <col min="6" max="6" width="9.57421875" style="85" customWidth="1"/>
    <col min="7" max="7" width="13.421875" style="85" customWidth="1"/>
    <col min="8" max="8" width="12.00390625" style="85" customWidth="1"/>
    <col min="9" max="9" width="13.140625" style="85" customWidth="1"/>
    <col min="10" max="10" width="10.00390625" style="85" customWidth="1"/>
    <col min="11" max="11" width="9.140625" style="85" customWidth="1"/>
    <col min="12" max="12" width="23.00390625" style="85" customWidth="1"/>
    <col min="13" max="16384" width="9.140625" style="85" customWidth="1"/>
  </cols>
  <sheetData>
    <row r="1" spans="1:10" ht="15.75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48" customHeight="1">
      <c r="A2" s="185" t="s">
        <v>78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6.5" customHeight="1">
      <c r="A3" s="187"/>
      <c r="B3" s="187"/>
      <c r="C3" s="187" t="s">
        <v>38</v>
      </c>
      <c r="D3" s="187"/>
      <c r="E3" s="187"/>
      <c r="F3" s="187"/>
      <c r="G3" s="187"/>
      <c r="H3" s="187"/>
      <c r="I3" s="187"/>
      <c r="J3" s="187"/>
      <c r="K3" s="86"/>
    </row>
    <row r="4" spans="1:11" ht="16.5" customHeight="1">
      <c r="A4" s="187"/>
      <c r="B4" s="187"/>
      <c r="C4" s="187" t="s">
        <v>6</v>
      </c>
      <c r="D4" s="187"/>
      <c r="E4" s="187">
        <v>2014</v>
      </c>
      <c r="F4" s="187"/>
      <c r="G4" s="187">
        <v>2015</v>
      </c>
      <c r="H4" s="187"/>
      <c r="I4" s="187">
        <v>2016</v>
      </c>
      <c r="J4" s="187"/>
      <c r="K4" s="86"/>
    </row>
    <row r="5" spans="1:11" ht="16.5" customHeight="1">
      <c r="A5" s="187"/>
      <c r="B5" s="187"/>
      <c r="C5" s="20" t="s">
        <v>36</v>
      </c>
      <c r="D5" s="20" t="s">
        <v>37</v>
      </c>
      <c r="E5" s="20" t="s">
        <v>36</v>
      </c>
      <c r="F5" s="20" t="s">
        <v>37</v>
      </c>
      <c r="G5" s="20" t="s">
        <v>36</v>
      </c>
      <c r="H5" s="20" t="s">
        <v>37</v>
      </c>
      <c r="I5" s="20" t="s">
        <v>36</v>
      </c>
      <c r="J5" s="20" t="s">
        <v>37</v>
      </c>
      <c r="K5" s="86"/>
    </row>
    <row r="6" spans="1:12" ht="19.5" customHeight="1">
      <c r="A6" s="187" t="s">
        <v>71</v>
      </c>
      <c r="B6" s="87" t="s">
        <v>6</v>
      </c>
      <c r="C6" s="111">
        <f aca="true" t="shared" si="0" ref="C6:C15">E6+G6+I6</f>
        <v>1323640</v>
      </c>
      <c r="D6" s="36"/>
      <c r="E6" s="36">
        <f>SUM(E7:E10)</f>
        <v>425500</v>
      </c>
      <c r="F6" s="36"/>
      <c r="G6" s="36">
        <f>SUM(G7:G10)</f>
        <v>438800</v>
      </c>
      <c r="H6" s="36"/>
      <c r="I6" s="36">
        <f>SUM(I7:I10)</f>
        <v>459340</v>
      </c>
      <c r="J6" s="88"/>
      <c r="K6" s="89"/>
      <c r="L6" s="48"/>
    </row>
    <row r="7" spans="1:11" ht="19.5" customHeight="1">
      <c r="A7" s="187"/>
      <c r="B7" s="90" t="s">
        <v>7</v>
      </c>
      <c r="C7" s="111">
        <f t="shared" si="0"/>
        <v>1299140</v>
      </c>
      <c r="D7" s="30"/>
      <c r="E7" s="30">
        <f>E12+E17</f>
        <v>417000</v>
      </c>
      <c r="F7" s="30"/>
      <c r="G7" s="30">
        <f>G12+G17</f>
        <v>429800</v>
      </c>
      <c r="H7" s="30"/>
      <c r="I7" s="30">
        <f>I12+I17</f>
        <v>452340</v>
      </c>
      <c r="J7" s="88"/>
      <c r="K7" s="89"/>
    </row>
    <row r="8" spans="1:11" ht="19.5" customHeight="1">
      <c r="A8" s="187"/>
      <c r="B8" s="90" t="s">
        <v>8</v>
      </c>
      <c r="C8" s="111">
        <f t="shared" si="0"/>
        <v>0</v>
      </c>
      <c r="D8" s="30"/>
      <c r="E8" s="30">
        <f>E13+E18</f>
        <v>0</v>
      </c>
      <c r="F8" s="30"/>
      <c r="G8" s="30">
        <f>G13+G18</f>
        <v>0</v>
      </c>
      <c r="H8" s="30"/>
      <c r="I8" s="30">
        <f>I13+I18</f>
        <v>0</v>
      </c>
      <c r="J8" s="88"/>
      <c r="K8" s="89"/>
    </row>
    <row r="9" spans="1:11" ht="19.5" customHeight="1">
      <c r="A9" s="187"/>
      <c r="B9" s="90" t="s">
        <v>9</v>
      </c>
      <c r="C9" s="111">
        <f t="shared" si="0"/>
        <v>0</v>
      </c>
      <c r="D9" s="30"/>
      <c r="E9" s="30">
        <f>E14+E19</f>
        <v>0</v>
      </c>
      <c r="F9" s="30"/>
      <c r="G9" s="30">
        <f>G14+G19</f>
        <v>0</v>
      </c>
      <c r="H9" s="30"/>
      <c r="I9" s="30">
        <f>I14+I19</f>
        <v>0</v>
      </c>
      <c r="J9" s="88"/>
      <c r="K9" s="89"/>
    </row>
    <row r="10" spans="1:11" ht="19.5" customHeight="1">
      <c r="A10" s="187"/>
      <c r="B10" s="90" t="s">
        <v>10</v>
      </c>
      <c r="C10" s="111">
        <f t="shared" si="0"/>
        <v>24500</v>
      </c>
      <c r="D10" s="30"/>
      <c r="E10" s="30">
        <f>E15+E20</f>
        <v>8500</v>
      </c>
      <c r="F10" s="30"/>
      <c r="G10" s="30">
        <f>G15+G20</f>
        <v>9000</v>
      </c>
      <c r="H10" s="30"/>
      <c r="I10" s="30">
        <f>I15+I20</f>
        <v>7000</v>
      </c>
      <c r="J10" s="88"/>
      <c r="K10" s="89"/>
    </row>
    <row r="11" spans="1:11" ht="19.5" customHeight="1">
      <c r="A11" s="187" t="s">
        <v>44</v>
      </c>
      <c r="B11" s="87" t="s">
        <v>6</v>
      </c>
      <c r="C11" s="111">
        <f t="shared" si="0"/>
        <v>538700</v>
      </c>
      <c r="D11" s="36"/>
      <c r="E11" s="111">
        <f>E12+E13+E14+E15</f>
        <v>162300</v>
      </c>
      <c r="F11" s="36"/>
      <c r="G11" s="111">
        <f>G12+G13+G14+G15</f>
        <v>189200</v>
      </c>
      <c r="H11" s="36"/>
      <c r="I11" s="111">
        <f>I12+I13+I14+I15</f>
        <v>187200</v>
      </c>
      <c r="J11" s="88"/>
      <c r="K11" s="89"/>
    </row>
    <row r="12" spans="1:11" ht="19.5" customHeight="1">
      <c r="A12" s="187"/>
      <c r="B12" s="90" t="s">
        <v>7</v>
      </c>
      <c r="C12" s="111">
        <f t="shared" si="0"/>
        <v>514200</v>
      </c>
      <c r="D12" s="30"/>
      <c r="E12" s="30">
        <f>БДД!F10</f>
        <v>153800</v>
      </c>
      <c r="F12" s="30"/>
      <c r="G12" s="30">
        <f>БДД!F11</f>
        <v>180200</v>
      </c>
      <c r="H12" s="30"/>
      <c r="I12" s="30">
        <f>БДД!F12</f>
        <v>180200</v>
      </c>
      <c r="J12" s="88"/>
      <c r="K12" s="89"/>
    </row>
    <row r="13" spans="1:11" ht="19.5" customHeight="1">
      <c r="A13" s="187"/>
      <c r="B13" s="90" t="s">
        <v>8</v>
      </c>
      <c r="C13" s="111">
        <f t="shared" si="0"/>
        <v>0</v>
      </c>
      <c r="D13" s="30"/>
      <c r="E13" s="30">
        <f>БДД!G10</f>
        <v>0</v>
      </c>
      <c r="F13" s="30"/>
      <c r="G13" s="30">
        <f>БДД!G11</f>
        <v>0</v>
      </c>
      <c r="H13" s="30"/>
      <c r="I13" s="30">
        <f>БДД!G12</f>
        <v>0</v>
      </c>
      <c r="J13" s="88"/>
      <c r="K13" s="89"/>
    </row>
    <row r="14" spans="1:11" ht="19.5" customHeight="1">
      <c r="A14" s="187"/>
      <c r="B14" s="90" t="s">
        <v>9</v>
      </c>
      <c r="C14" s="111">
        <f t="shared" si="0"/>
        <v>0</v>
      </c>
      <c r="D14" s="30"/>
      <c r="E14" s="30">
        <f>БДД!H10</f>
        <v>0</v>
      </c>
      <c r="F14" s="30"/>
      <c r="G14" s="30">
        <f>БДД!H11</f>
        <v>0</v>
      </c>
      <c r="H14" s="30"/>
      <c r="I14" s="30">
        <f>БДД!H12</f>
        <v>0</v>
      </c>
      <c r="J14" s="88"/>
      <c r="K14" s="89"/>
    </row>
    <row r="15" spans="1:11" ht="19.5" customHeight="1">
      <c r="A15" s="187"/>
      <c r="B15" s="90" t="s">
        <v>10</v>
      </c>
      <c r="C15" s="111">
        <f t="shared" si="0"/>
        <v>24500</v>
      </c>
      <c r="D15" s="30"/>
      <c r="E15" s="30">
        <f>БДД!I10</f>
        <v>8500</v>
      </c>
      <c r="F15" s="30"/>
      <c r="G15" s="30">
        <f>БДД!I11</f>
        <v>9000</v>
      </c>
      <c r="H15" s="30"/>
      <c r="I15" s="30">
        <f>БДД!I12</f>
        <v>7000</v>
      </c>
      <c r="J15" s="88"/>
      <c r="K15" s="89"/>
    </row>
    <row r="16" spans="1:11" ht="19.5" customHeight="1">
      <c r="A16" s="187" t="s">
        <v>45</v>
      </c>
      <c r="B16" s="87" t="s">
        <v>6</v>
      </c>
      <c r="C16" s="111">
        <f>C17+C18+C19+C20</f>
        <v>784940</v>
      </c>
      <c r="D16" s="36"/>
      <c r="E16" s="36">
        <f>E17+E18+E19+E20</f>
        <v>263200</v>
      </c>
      <c r="F16" s="36"/>
      <c r="G16" s="36">
        <f>G17+G18+G19+G20</f>
        <v>249600</v>
      </c>
      <c r="H16" s="36"/>
      <c r="I16" s="36">
        <f>I17+I18+I19+I20</f>
        <v>272140</v>
      </c>
      <c r="J16" s="88"/>
      <c r="K16" s="89"/>
    </row>
    <row r="17" spans="1:11" ht="19.5" customHeight="1">
      <c r="A17" s="187"/>
      <c r="B17" s="90" t="s">
        <v>7</v>
      </c>
      <c r="C17" s="111">
        <f>E17+G17+I17</f>
        <v>784940</v>
      </c>
      <c r="D17" s="30"/>
      <c r="E17" s="30">
        <f>БДД!F14</f>
        <v>263200</v>
      </c>
      <c r="F17" s="30"/>
      <c r="G17" s="30">
        <f>БДД!F15</f>
        <v>249600</v>
      </c>
      <c r="H17" s="30"/>
      <c r="I17" s="30">
        <f>БДД!F16</f>
        <v>272140</v>
      </c>
      <c r="J17" s="30"/>
      <c r="K17" s="89"/>
    </row>
    <row r="18" spans="1:11" ht="19.5" customHeight="1">
      <c r="A18" s="187"/>
      <c r="B18" s="90" t="s">
        <v>8</v>
      </c>
      <c r="C18" s="111">
        <f>E18+G18+I18</f>
        <v>0</v>
      </c>
      <c r="D18" s="30"/>
      <c r="E18" s="30">
        <f>БДД!G14</f>
        <v>0</v>
      </c>
      <c r="F18" s="30"/>
      <c r="G18" s="30">
        <f>БДД!G15</f>
        <v>0</v>
      </c>
      <c r="H18" s="30"/>
      <c r="I18" s="30">
        <f>БДД!I15</f>
        <v>0</v>
      </c>
      <c r="J18" s="30"/>
      <c r="K18" s="89"/>
    </row>
    <row r="19" spans="1:11" ht="19.5" customHeight="1">
      <c r="A19" s="187"/>
      <c r="B19" s="90" t="s">
        <v>9</v>
      </c>
      <c r="C19" s="111">
        <f>E19+G19+I19</f>
        <v>0</v>
      </c>
      <c r="D19" s="30"/>
      <c r="E19" s="30">
        <f>БДД!H14</f>
        <v>0</v>
      </c>
      <c r="F19" s="30"/>
      <c r="G19" s="30">
        <f>БДД!J14</f>
        <v>0</v>
      </c>
      <c r="H19" s="30"/>
      <c r="I19" s="30">
        <f>БДД!L14</f>
        <v>0</v>
      </c>
      <c r="J19" s="30"/>
      <c r="K19" s="89"/>
    </row>
    <row r="20" spans="1:11" ht="19.5" customHeight="1">
      <c r="A20" s="187"/>
      <c r="B20" s="90" t="s">
        <v>10</v>
      </c>
      <c r="C20" s="111">
        <f>E20+G20+I20</f>
        <v>0</v>
      </c>
      <c r="D20" s="30"/>
      <c r="E20" s="30">
        <f>БДД!I14</f>
        <v>0</v>
      </c>
      <c r="F20" s="30"/>
      <c r="G20" s="30">
        <f>БДД!K14</f>
        <v>0</v>
      </c>
      <c r="H20" s="30"/>
      <c r="I20" s="30">
        <f>БДД!M14</f>
        <v>0</v>
      </c>
      <c r="J20" s="30"/>
      <c r="K20" s="89"/>
    </row>
    <row r="25" ht="15">
      <c r="E25" s="85" t="s">
        <v>43</v>
      </c>
    </row>
  </sheetData>
  <sheetProtection/>
  <mergeCells count="12">
    <mergeCell ref="A6:A10"/>
    <mergeCell ref="A11:A15"/>
    <mergeCell ref="A2:J2"/>
    <mergeCell ref="A1:J1"/>
    <mergeCell ref="G4:H4"/>
    <mergeCell ref="I4:J4"/>
    <mergeCell ref="A16:A20"/>
    <mergeCell ref="A3:A5"/>
    <mergeCell ref="B3:B5"/>
    <mergeCell ref="C3:J3"/>
    <mergeCell ref="C4:D4"/>
    <mergeCell ref="E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7">
      <selection activeCell="F22" sqref="F22"/>
    </sheetView>
  </sheetViews>
  <sheetFormatPr defaultColWidth="9.140625" defaultRowHeight="12.75"/>
  <cols>
    <col min="1" max="1" width="5.8515625" style="6" customWidth="1"/>
    <col min="2" max="2" width="31.7109375" style="135" customWidth="1"/>
    <col min="3" max="3" width="9.57421875" style="135" customWidth="1"/>
    <col min="4" max="4" width="9.8515625" style="141" customWidth="1"/>
    <col min="5" max="5" width="14.28125" style="32" bestFit="1" customWidth="1"/>
    <col min="6" max="6" width="14.140625" style="32" customWidth="1"/>
    <col min="7" max="9" width="14.00390625" style="32" customWidth="1"/>
    <col min="10" max="10" width="18.8515625" style="135" customWidth="1"/>
    <col min="11" max="11" width="16.8515625" style="135" customWidth="1"/>
    <col min="12" max="16384" width="9.140625" style="135" customWidth="1"/>
  </cols>
  <sheetData>
    <row r="1" spans="1:11" ht="15" customHeight="1">
      <c r="A1" s="243" t="s">
        <v>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2" ht="33" customHeight="1">
      <c r="A2" s="244" t="s">
        <v>97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"/>
    </row>
    <row r="3" spans="1:11" ht="24.75" customHeight="1">
      <c r="A3" s="245" t="s">
        <v>0</v>
      </c>
      <c r="B3" s="163" t="s">
        <v>1</v>
      </c>
      <c r="C3" s="158" t="s">
        <v>2</v>
      </c>
      <c r="D3" s="158" t="s">
        <v>12</v>
      </c>
      <c r="E3" s="158"/>
      <c r="F3" s="158"/>
      <c r="G3" s="158"/>
      <c r="H3" s="158"/>
      <c r="I3" s="158"/>
      <c r="J3" s="232" t="s">
        <v>3</v>
      </c>
      <c r="K3" s="232" t="s">
        <v>4</v>
      </c>
    </row>
    <row r="4" spans="1:11" ht="34.5" customHeight="1" thickBot="1">
      <c r="A4" s="246"/>
      <c r="B4" s="247"/>
      <c r="C4" s="166"/>
      <c r="D4" s="4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33"/>
      <c r="K4" s="233"/>
    </row>
    <row r="5" spans="1:11" ht="15.75" customHeight="1">
      <c r="A5" s="248" t="s">
        <v>71</v>
      </c>
      <c r="B5" s="249"/>
      <c r="C5" s="194" t="s">
        <v>11</v>
      </c>
      <c r="D5" s="38" t="s">
        <v>6</v>
      </c>
      <c r="E5" s="43">
        <f>F5+G5+H5+I5</f>
        <v>1323640</v>
      </c>
      <c r="F5" s="43">
        <f>F6+F7+F8</f>
        <v>1299140</v>
      </c>
      <c r="G5" s="43">
        <f>G6+G7+G8</f>
        <v>0</v>
      </c>
      <c r="H5" s="43">
        <f>H6+H7+H8</f>
        <v>0</v>
      </c>
      <c r="I5" s="43">
        <f>I6+I7+I8</f>
        <v>24500</v>
      </c>
      <c r="J5" s="234"/>
      <c r="K5" s="197"/>
    </row>
    <row r="6" spans="1:11" ht="15.75">
      <c r="A6" s="250"/>
      <c r="B6" s="183"/>
      <c r="C6" s="195"/>
      <c r="D6" s="25">
        <v>2014</v>
      </c>
      <c r="E6" s="34">
        <f>F6+G6+H6+I6</f>
        <v>425500</v>
      </c>
      <c r="F6" s="37">
        <f>F18</f>
        <v>417000</v>
      </c>
      <c r="G6" s="37">
        <f>G18</f>
        <v>0</v>
      </c>
      <c r="H6" s="37">
        <f>H18</f>
        <v>0</v>
      </c>
      <c r="I6" s="37">
        <f>I18</f>
        <v>8500</v>
      </c>
      <c r="J6" s="184"/>
      <c r="K6" s="198"/>
    </row>
    <row r="7" spans="1:11" ht="15.75">
      <c r="A7" s="250"/>
      <c r="B7" s="183"/>
      <c r="C7" s="195"/>
      <c r="D7" s="25">
        <v>2015</v>
      </c>
      <c r="E7" s="34">
        <f aca="true" t="shared" si="0" ref="E7:E39">F7+G7+H7+I7</f>
        <v>438800</v>
      </c>
      <c r="F7" s="37">
        <f aca="true" t="shared" si="1" ref="F7:I8">F19</f>
        <v>429800</v>
      </c>
      <c r="G7" s="37">
        <f t="shared" si="1"/>
        <v>0</v>
      </c>
      <c r="H7" s="37">
        <f t="shared" si="1"/>
        <v>0</v>
      </c>
      <c r="I7" s="37">
        <f>I19</f>
        <v>9000</v>
      </c>
      <c r="J7" s="184"/>
      <c r="K7" s="198"/>
    </row>
    <row r="8" spans="1:11" ht="16.5" thickBot="1">
      <c r="A8" s="251"/>
      <c r="B8" s="252"/>
      <c r="C8" s="196"/>
      <c r="D8" s="27">
        <v>2016</v>
      </c>
      <c r="E8" s="42">
        <f t="shared" si="0"/>
        <v>459340</v>
      </c>
      <c r="F8" s="37">
        <f t="shared" si="1"/>
        <v>452340</v>
      </c>
      <c r="G8" s="37">
        <f t="shared" si="1"/>
        <v>0</v>
      </c>
      <c r="H8" s="37">
        <f t="shared" si="1"/>
        <v>0</v>
      </c>
      <c r="I8" s="37">
        <f t="shared" si="1"/>
        <v>7000</v>
      </c>
      <c r="J8" s="235"/>
      <c r="K8" s="199"/>
    </row>
    <row r="9" spans="1:11" ht="15.75">
      <c r="A9" s="237" t="s">
        <v>39</v>
      </c>
      <c r="B9" s="238"/>
      <c r="C9" s="194" t="s">
        <v>11</v>
      </c>
      <c r="D9" s="38" t="s">
        <v>6</v>
      </c>
      <c r="E9" s="43">
        <f>F9+G9+H9+I9</f>
        <v>538700</v>
      </c>
      <c r="F9" s="43">
        <f>F10+F11+F12</f>
        <v>514200</v>
      </c>
      <c r="G9" s="39">
        <f>G10+G11+G12</f>
        <v>0</v>
      </c>
      <c r="H9" s="39">
        <f>H10+H11+H12</f>
        <v>0</v>
      </c>
      <c r="I9" s="43">
        <f>I10+I11+I12</f>
        <v>24500</v>
      </c>
      <c r="J9" s="234"/>
      <c r="K9" s="197"/>
    </row>
    <row r="10" spans="1:11" ht="15.75">
      <c r="A10" s="239"/>
      <c r="B10" s="240"/>
      <c r="C10" s="195"/>
      <c r="D10" s="25">
        <v>2014</v>
      </c>
      <c r="E10" s="34">
        <f t="shared" si="0"/>
        <v>162300</v>
      </c>
      <c r="F10" s="37">
        <f aca="true" t="shared" si="2" ref="F10:I12">F33+F37</f>
        <v>153800</v>
      </c>
      <c r="G10" s="37">
        <f t="shared" si="2"/>
        <v>0</v>
      </c>
      <c r="H10" s="37">
        <f t="shared" si="2"/>
        <v>0</v>
      </c>
      <c r="I10" s="37">
        <f t="shared" si="2"/>
        <v>8500</v>
      </c>
      <c r="J10" s="184"/>
      <c r="K10" s="198"/>
    </row>
    <row r="11" spans="1:11" ht="15.75">
      <c r="A11" s="239"/>
      <c r="B11" s="240"/>
      <c r="C11" s="195"/>
      <c r="D11" s="25">
        <v>2015</v>
      </c>
      <c r="E11" s="34">
        <f t="shared" si="0"/>
        <v>189200</v>
      </c>
      <c r="F11" s="37">
        <f t="shared" si="2"/>
        <v>180200</v>
      </c>
      <c r="G11" s="37">
        <f t="shared" si="2"/>
        <v>0</v>
      </c>
      <c r="H11" s="37">
        <f t="shared" si="2"/>
        <v>0</v>
      </c>
      <c r="I11" s="37">
        <f t="shared" si="2"/>
        <v>9000</v>
      </c>
      <c r="J11" s="184"/>
      <c r="K11" s="198"/>
    </row>
    <row r="12" spans="1:11" ht="16.5" thickBot="1">
      <c r="A12" s="241"/>
      <c r="B12" s="242"/>
      <c r="C12" s="196"/>
      <c r="D12" s="27">
        <v>2016</v>
      </c>
      <c r="E12" s="42">
        <f t="shared" si="0"/>
        <v>187200</v>
      </c>
      <c r="F12" s="37">
        <f t="shared" si="2"/>
        <v>180200</v>
      </c>
      <c r="G12" s="37">
        <f t="shared" si="2"/>
        <v>0</v>
      </c>
      <c r="H12" s="37">
        <f t="shared" si="2"/>
        <v>0</v>
      </c>
      <c r="I12" s="37">
        <f t="shared" si="2"/>
        <v>7000</v>
      </c>
      <c r="J12" s="235"/>
      <c r="K12" s="199"/>
    </row>
    <row r="13" spans="1:11" ht="15.75">
      <c r="A13" s="237" t="s">
        <v>40</v>
      </c>
      <c r="B13" s="238"/>
      <c r="C13" s="194" t="s">
        <v>11</v>
      </c>
      <c r="D13" s="38" t="s">
        <v>6</v>
      </c>
      <c r="E13" s="98">
        <f t="shared" si="0"/>
        <v>784940</v>
      </c>
      <c r="F13" s="43">
        <f>F14+F15+F16</f>
        <v>784940</v>
      </c>
      <c r="G13" s="43">
        <f>G14+G15+G16</f>
        <v>0</v>
      </c>
      <c r="H13" s="43">
        <f>H14+H15+H16</f>
        <v>0</v>
      </c>
      <c r="I13" s="43">
        <f>I14+I15+I16</f>
        <v>0</v>
      </c>
      <c r="J13" s="234"/>
      <c r="K13" s="197"/>
    </row>
    <row r="14" spans="1:11" ht="15.75">
      <c r="A14" s="239"/>
      <c r="B14" s="240"/>
      <c r="C14" s="195"/>
      <c r="D14" s="25">
        <v>2014</v>
      </c>
      <c r="E14" s="34">
        <f t="shared" si="0"/>
        <v>263200</v>
      </c>
      <c r="F14" s="34">
        <f>F22+F26</f>
        <v>263200</v>
      </c>
      <c r="G14" s="26">
        <f>G22+G26</f>
        <v>0</v>
      </c>
      <c r="H14" s="26">
        <f>H22+H26</f>
        <v>0</v>
      </c>
      <c r="I14" s="26">
        <f>I22+I26</f>
        <v>0</v>
      </c>
      <c r="J14" s="184"/>
      <c r="K14" s="198"/>
    </row>
    <row r="15" spans="1:11" ht="15.75">
      <c r="A15" s="239"/>
      <c r="B15" s="240"/>
      <c r="C15" s="195"/>
      <c r="D15" s="25">
        <v>2015</v>
      </c>
      <c r="E15" s="34">
        <f t="shared" si="0"/>
        <v>249600</v>
      </c>
      <c r="F15" s="34">
        <f>F23+F27</f>
        <v>249600</v>
      </c>
      <c r="G15" s="26">
        <f aca="true" t="shared" si="3" ref="G15:I16">G23+G27</f>
        <v>0</v>
      </c>
      <c r="H15" s="26">
        <f t="shared" si="3"/>
        <v>0</v>
      </c>
      <c r="I15" s="26">
        <f t="shared" si="3"/>
        <v>0</v>
      </c>
      <c r="J15" s="184"/>
      <c r="K15" s="198"/>
    </row>
    <row r="16" spans="1:11" ht="16.5" thickBot="1">
      <c r="A16" s="241"/>
      <c r="B16" s="242"/>
      <c r="C16" s="196"/>
      <c r="D16" s="27">
        <v>2016</v>
      </c>
      <c r="E16" s="99">
        <f t="shared" si="0"/>
        <v>272140</v>
      </c>
      <c r="F16" s="42">
        <f>F24+F28</f>
        <v>272140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35"/>
      <c r="K16" s="199"/>
    </row>
    <row r="17" spans="1:11" ht="29.25" customHeight="1">
      <c r="A17" s="229" t="s">
        <v>13</v>
      </c>
      <c r="B17" s="207" t="s">
        <v>90</v>
      </c>
      <c r="C17" s="194" t="s">
        <v>11</v>
      </c>
      <c r="D17" s="24" t="s">
        <v>6</v>
      </c>
      <c r="E17" s="43">
        <f t="shared" si="0"/>
        <v>1323640</v>
      </c>
      <c r="F17" s="43">
        <f>F18+F19+F20</f>
        <v>1299140</v>
      </c>
      <c r="G17" s="43">
        <f>G18+G19+G20</f>
        <v>0</v>
      </c>
      <c r="H17" s="43">
        <f>H18+H19+H20</f>
        <v>0</v>
      </c>
      <c r="I17" s="43">
        <f>I18+I19+I20</f>
        <v>24500</v>
      </c>
      <c r="J17" s="194"/>
      <c r="K17" s="197"/>
    </row>
    <row r="18" spans="1:11" ht="27" customHeight="1">
      <c r="A18" s="230"/>
      <c r="B18" s="208"/>
      <c r="C18" s="195"/>
      <c r="D18" s="25">
        <v>2014</v>
      </c>
      <c r="E18" s="34">
        <f>F18+G18+H18+I18</f>
        <v>425500</v>
      </c>
      <c r="F18" s="34">
        <f aca="true" t="shared" si="4" ref="F18:I20">F22+F26+F33+F37</f>
        <v>417000</v>
      </c>
      <c r="G18" s="34">
        <f t="shared" si="4"/>
        <v>0</v>
      </c>
      <c r="H18" s="34">
        <f t="shared" si="4"/>
        <v>0</v>
      </c>
      <c r="I18" s="34">
        <f t="shared" si="4"/>
        <v>8500</v>
      </c>
      <c r="J18" s="195"/>
      <c r="K18" s="198"/>
    </row>
    <row r="19" spans="1:11" ht="25.5" customHeight="1">
      <c r="A19" s="230"/>
      <c r="B19" s="208"/>
      <c r="C19" s="195"/>
      <c r="D19" s="25">
        <v>2015</v>
      </c>
      <c r="E19" s="34">
        <f t="shared" si="0"/>
        <v>438800</v>
      </c>
      <c r="F19" s="34">
        <f t="shared" si="4"/>
        <v>429800</v>
      </c>
      <c r="G19" s="34">
        <f t="shared" si="4"/>
        <v>0</v>
      </c>
      <c r="H19" s="34">
        <f t="shared" si="4"/>
        <v>0</v>
      </c>
      <c r="I19" s="34">
        <f t="shared" si="4"/>
        <v>9000</v>
      </c>
      <c r="J19" s="195"/>
      <c r="K19" s="198"/>
    </row>
    <row r="20" spans="1:11" ht="28.5" customHeight="1" thickBot="1">
      <c r="A20" s="231"/>
      <c r="B20" s="209"/>
      <c r="C20" s="196"/>
      <c r="D20" s="27">
        <v>2016</v>
      </c>
      <c r="E20" s="42">
        <f t="shared" si="0"/>
        <v>459340</v>
      </c>
      <c r="F20" s="34">
        <f t="shared" si="4"/>
        <v>452340</v>
      </c>
      <c r="G20" s="34">
        <f t="shared" si="4"/>
        <v>0</v>
      </c>
      <c r="H20" s="34">
        <f t="shared" si="4"/>
        <v>0</v>
      </c>
      <c r="I20" s="34">
        <f t="shared" si="4"/>
        <v>7000</v>
      </c>
      <c r="J20" s="196"/>
      <c r="K20" s="199"/>
    </row>
    <row r="21" spans="1:11" ht="29.25" customHeight="1">
      <c r="A21" s="191" t="s">
        <v>14</v>
      </c>
      <c r="B21" s="205" t="s">
        <v>92</v>
      </c>
      <c r="C21" s="210">
        <v>2014</v>
      </c>
      <c r="D21" s="96" t="s">
        <v>6</v>
      </c>
      <c r="E21" s="97">
        <f t="shared" si="0"/>
        <v>623270</v>
      </c>
      <c r="F21" s="47">
        <f>F22+F23+F24</f>
        <v>623270</v>
      </c>
      <c r="G21" s="47">
        <f>G22+G23+G24</f>
        <v>0</v>
      </c>
      <c r="H21" s="47">
        <f>H22+H23+H24</f>
        <v>0</v>
      </c>
      <c r="I21" s="47">
        <f>I22+I23+I24</f>
        <v>0</v>
      </c>
      <c r="J21" s="210" t="s">
        <v>82</v>
      </c>
      <c r="K21" s="188" t="s">
        <v>91</v>
      </c>
    </row>
    <row r="22" spans="1:11" ht="24.75" customHeight="1">
      <c r="A22" s="192"/>
      <c r="B22" s="179"/>
      <c r="C22" s="211"/>
      <c r="D22" s="29">
        <v>2014</v>
      </c>
      <c r="E22" s="37">
        <f t="shared" si="0"/>
        <v>177030</v>
      </c>
      <c r="F22" s="37">
        <f>212800-35770</f>
        <v>177030</v>
      </c>
      <c r="G22" s="37">
        <v>0</v>
      </c>
      <c r="H22" s="37">
        <v>0</v>
      </c>
      <c r="I22" s="37">
        <v>0</v>
      </c>
      <c r="J22" s="211"/>
      <c r="K22" s="189"/>
    </row>
    <row r="23" spans="1:11" ht="30" customHeight="1">
      <c r="A23" s="192"/>
      <c r="B23" s="179"/>
      <c r="C23" s="211"/>
      <c r="D23" s="29">
        <v>2015</v>
      </c>
      <c r="E23" s="37">
        <f t="shared" si="0"/>
        <v>202100</v>
      </c>
      <c r="F23" s="37">
        <v>202100</v>
      </c>
      <c r="G23" s="37">
        <v>0</v>
      </c>
      <c r="H23" s="37">
        <v>0</v>
      </c>
      <c r="I23" s="37">
        <v>0</v>
      </c>
      <c r="J23" s="211"/>
      <c r="K23" s="189"/>
    </row>
    <row r="24" spans="1:11" ht="33.75" customHeight="1" thickBot="1">
      <c r="A24" s="193"/>
      <c r="B24" s="206"/>
      <c r="C24" s="212"/>
      <c r="D24" s="31">
        <v>2016</v>
      </c>
      <c r="E24" s="95">
        <f t="shared" si="0"/>
        <v>244140</v>
      </c>
      <c r="F24" s="45">
        <v>244140</v>
      </c>
      <c r="G24" s="45">
        <v>0</v>
      </c>
      <c r="H24" s="45">
        <v>0</v>
      </c>
      <c r="I24" s="45">
        <v>0</v>
      </c>
      <c r="J24" s="212"/>
      <c r="K24" s="190"/>
    </row>
    <row r="25" spans="1:11" ht="29.25" customHeight="1">
      <c r="A25" s="191" t="s">
        <v>47</v>
      </c>
      <c r="B25" s="205" t="s">
        <v>93</v>
      </c>
      <c r="C25" s="215" t="s">
        <v>11</v>
      </c>
      <c r="D25" s="96" t="s">
        <v>6</v>
      </c>
      <c r="E25" s="97">
        <f t="shared" si="0"/>
        <v>161670</v>
      </c>
      <c r="F25" s="47">
        <f>F26+F27+F28</f>
        <v>161670</v>
      </c>
      <c r="G25" s="47">
        <f>G26+G27+G28</f>
        <v>0</v>
      </c>
      <c r="H25" s="47">
        <f>H26+H27+H28</f>
        <v>0</v>
      </c>
      <c r="I25" s="47">
        <f>I26+I27+I28</f>
        <v>0</v>
      </c>
      <c r="J25" s="210" t="s">
        <v>82</v>
      </c>
      <c r="K25" s="188" t="s">
        <v>81</v>
      </c>
    </row>
    <row r="26" spans="1:11" ht="27.75" customHeight="1">
      <c r="A26" s="192"/>
      <c r="B26" s="179"/>
      <c r="C26" s="216"/>
      <c r="D26" s="29">
        <v>2014</v>
      </c>
      <c r="E26" s="37">
        <f t="shared" si="0"/>
        <v>86170</v>
      </c>
      <c r="F26" s="37">
        <f>50400+35770</f>
        <v>86170</v>
      </c>
      <c r="G26" s="37">
        <v>0</v>
      </c>
      <c r="H26" s="37">
        <v>0</v>
      </c>
      <c r="I26" s="37">
        <v>0</v>
      </c>
      <c r="J26" s="211"/>
      <c r="K26" s="189"/>
    </row>
    <row r="27" spans="1:11" ht="24.75" customHeight="1">
      <c r="A27" s="192"/>
      <c r="B27" s="179"/>
      <c r="C27" s="216"/>
      <c r="D27" s="29">
        <v>2015</v>
      </c>
      <c r="E27" s="37">
        <f t="shared" si="0"/>
        <v>47500</v>
      </c>
      <c r="F27" s="37">
        <v>47500</v>
      </c>
      <c r="G27" s="37">
        <v>0</v>
      </c>
      <c r="H27" s="37">
        <v>0</v>
      </c>
      <c r="I27" s="37">
        <v>0</v>
      </c>
      <c r="J27" s="211"/>
      <c r="K27" s="189"/>
    </row>
    <row r="28" spans="1:11" ht="41.25" customHeight="1" thickBot="1">
      <c r="A28" s="193"/>
      <c r="B28" s="206"/>
      <c r="C28" s="217"/>
      <c r="D28" s="31">
        <v>2016</v>
      </c>
      <c r="E28" s="112">
        <f t="shared" si="0"/>
        <v>28000</v>
      </c>
      <c r="F28" s="45">
        <v>28000</v>
      </c>
      <c r="G28" s="45">
        <v>0</v>
      </c>
      <c r="H28" s="45">
        <v>0</v>
      </c>
      <c r="I28" s="45">
        <v>0</v>
      </c>
      <c r="J28" s="212"/>
      <c r="K28" s="190"/>
    </row>
    <row r="29" spans="1:11" ht="12.75" customHeight="1" thickBot="1">
      <c r="A29" s="204" t="s">
        <v>98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  <row r="30" spans="1:11" ht="12.75">
      <c r="A30" s="218" t="s">
        <v>0</v>
      </c>
      <c r="B30" s="220" t="s">
        <v>1</v>
      </c>
      <c r="C30" s="236" t="s">
        <v>2</v>
      </c>
      <c r="D30" s="236" t="s">
        <v>12</v>
      </c>
      <c r="E30" s="236"/>
      <c r="F30" s="236"/>
      <c r="G30" s="236"/>
      <c r="H30" s="236"/>
      <c r="I30" s="236"/>
      <c r="J30" s="200" t="s">
        <v>3</v>
      </c>
      <c r="K30" s="202" t="s">
        <v>4</v>
      </c>
    </row>
    <row r="31" spans="1:11" ht="42.75" customHeight="1" thickBot="1">
      <c r="A31" s="219"/>
      <c r="B31" s="221"/>
      <c r="C31" s="159"/>
      <c r="D31" s="100" t="s">
        <v>5</v>
      </c>
      <c r="E31" s="75" t="s">
        <v>6</v>
      </c>
      <c r="F31" s="75" t="s">
        <v>7</v>
      </c>
      <c r="G31" s="75" t="s">
        <v>8</v>
      </c>
      <c r="H31" s="75" t="s">
        <v>9</v>
      </c>
      <c r="I31" s="75" t="s">
        <v>10</v>
      </c>
      <c r="J31" s="201"/>
      <c r="K31" s="203"/>
    </row>
    <row r="32" spans="1:11" ht="31.5" customHeight="1">
      <c r="A32" s="191" t="s">
        <v>84</v>
      </c>
      <c r="B32" s="205" t="s">
        <v>94</v>
      </c>
      <c r="C32" s="215" t="s">
        <v>11</v>
      </c>
      <c r="D32" s="96" t="s">
        <v>6</v>
      </c>
      <c r="E32" s="97">
        <f t="shared" si="0"/>
        <v>434700</v>
      </c>
      <c r="F32" s="47">
        <f>F33+F34+F35</f>
        <v>410200</v>
      </c>
      <c r="G32" s="47">
        <f>G33+G34+G35</f>
        <v>0</v>
      </c>
      <c r="H32" s="47">
        <f>H33+H34+H35</f>
        <v>0</v>
      </c>
      <c r="I32" s="47">
        <f>I33+I34+I35</f>
        <v>24500</v>
      </c>
      <c r="J32" s="210" t="s">
        <v>82</v>
      </c>
      <c r="K32" s="188" t="s">
        <v>83</v>
      </c>
    </row>
    <row r="33" spans="1:11" ht="24" customHeight="1">
      <c r="A33" s="192"/>
      <c r="B33" s="179"/>
      <c r="C33" s="216"/>
      <c r="D33" s="29">
        <v>2014</v>
      </c>
      <c r="E33" s="37">
        <f t="shared" si="0"/>
        <v>142300</v>
      </c>
      <c r="F33" s="37">
        <v>133800</v>
      </c>
      <c r="G33" s="37">
        <v>0</v>
      </c>
      <c r="H33" s="37">
        <v>0</v>
      </c>
      <c r="I33" s="37">
        <v>8500</v>
      </c>
      <c r="J33" s="211"/>
      <c r="K33" s="189"/>
    </row>
    <row r="34" spans="1:11" ht="21" customHeight="1">
      <c r="A34" s="192"/>
      <c r="B34" s="179"/>
      <c r="C34" s="216"/>
      <c r="D34" s="29">
        <v>2015</v>
      </c>
      <c r="E34" s="37">
        <f t="shared" si="0"/>
        <v>147200</v>
      </c>
      <c r="F34" s="37">
        <v>138200</v>
      </c>
      <c r="G34" s="37">
        <v>0</v>
      </c>
      <c r="H34" s="37">
        <v>0</v>
      </c>
      <c r="I34" s="37">
        <v>9000</v>
      </c>
      <c r="J34" s="211"/>
      <c r="K34" s="189"/>
    </row>
    <row r="35" spans="1:11" ht="27" customHeight="1" thickBot="1">
      <c r="A35" s="193"/>
      <c r="B35" s="206"/>
      <c r="C35" s="217"/>
      <c r="D35" s="31">
        <v>2016</v>
      </c>
      <c r="E35" s="95">
        <f t="shared" si="0"/>
        <v>145200</v>
      </c>
      <c r="F35" s="45">
        <v>138200</v>
      </c>
      <c r="G35" s="45">
        <v>0</v>
      </c>
      <c r="H35" s="45">
        <v>0</v>
      </c>
      <c r="I35" s="45">
        <v>7000</v>
      </c>
      <c r="J35" s="212"/>
      <c r="K35" s="190"/>
    </row>
    <row r="36" spans="1:11" ht="22.5" customHeight="1">
      <c r="A36" s="191" t="s">
        <v>85</v>
      </c>
      <c r="B36" s="222" t="s">
        <v>95</v>
      </c>
      <c r="C36" s="213" t="s">
        <v>11</v>
      </c>
      <c r="D36" s="96" t="s">
        <v>6</v>
      </c>
      <c r="E36" s="97">
        <f t="shared" si="0"/>
        <v>104000</v>
      </c>
      <c r="F36" s="47">
        <f>F37+F38+F39</f>
        <v>104000</v>
      </c>
      <c r="G36" s="47">
        <f>G37+G38+G39</f>
        <v>0</v>
      </c>
      <c r="H36" s="47">
        <f>H37+H38+H39</f>
        <v>0</v>
      </c>
      <c r="I36" s="47">
        <f>I37+I38+I39</f>
        <v>0</v>
      </c>
      <c r="J36" s="226" t="s">
        <v>82</v>
      </c>
      <c r="K36" s="188" t="s">
        <v>83</v>
      </c>
    </row>
    <row r="37" spans="1:11" ht="21.75" customHeight="1">
      <c r="A37" s="192"/>
      <c r="B37" s="223"/>
      <c r="C37" s="214"/>
      <c r="D37" s="29">
        <v>2014</v>
      </c>
      <c r="E37" s="37">
        <f t="shared" si="0"/>
        <v>20000</v>
      </c>
      <c r="F37" s="37">
        <v>20000</v>
      </c>
      <c r="G37" s="37">
        <v>0</v>
      </c>
      <c r="H37" s="37">
        <v>0</v>
      </c>
      <c r="I37" s="37">
        <v>0</v>
      </c>
      <c r="J37" s="227"/>
      <c r="K37" s="189"/>
    </row>
    <row r="38" spans="1:11" ht="26.25" customHeight="1">
      <c r="A38" s="192"/>
      <c r="B38" s="223"/>
      <c r="C38" s="214"/>
      <c r="D38" s="29">
        <v>2015</v>
      </c>
      <c r="E38" s="37">
        <f t="shared" si="0"/>
        <v>42000</v>
      </c>
      <c r="F38" s="37">
        <v>42000</v>
      </c>
      <c r="G38" s="37">
        <v>0</v>
      </c>
      <c r="H38" s="37">
        <v>0</v>
      </c>
      <c r="I38" s="37">
        <v>0</v>
      </c>
      <c r="J38" s="227"/>
      <c r="K38" s="189"/>
    </row>
    <row r="39" spans="1:11" ht="21" customHeight="1" thickBot="1">
      <c r="A39" s="193"/>
      <c r="B39" s="224"/>
      <c r="C39" s="214"/>
      <c r="D39" s="84">
        <v>2016</v>
      </c>
      <c r="E39" s="95">
        <f t="shared" si="0"/>
        <v>42000</v>
      </c>
      <c r="F39" s="83">
        <v>42000</v>
      </c>
      <c r="G39" s="83">
        <v>0</v>
      </c>
      <c r="H39" s="83">
        <v>0</v>
      </c>
      <c r="I39" s="83">
        <v>0</v>
      </c>
      <c r="J39" s="227"/>
      <c r="K39" s="190"/>
    </row>
    <row r="40" spans="1:11" ht="24.75" customHeight="1">
      <c r="A40" s="253" t="s">
        <v>86</v>
      </c>
      <c r="B40" s="222" t="s">
        <v>80</v>
      </c>
      <c r="C40" s="213" t="s">
        <v>11</v>
      </c>
      <c r="D40" s="258" t="s">
        <v>16</v>
      </c>
      <c r="E40" s="259"/>
      <c r="F40" s="259"/>
      <c r="G40" s="259"/>
      <c r="H40" s="259"/>
      <c r="I40" s="260"/>
      <c r="J40" s="213" t="s">
        <v>89</v>
      </c>
      <c r="K40" s="188" t="s">
        <v>109</v>
      </c>
    </row>
    <row r="41" spans="1:11" ht="21.75" customHeight="1">
      <c r="A41" s="254"/>
      <c r="B41" s="256"/>
      <c r="C41" s="214"/>
      <c r="D41" s="261"/>
      <c r="E41" s="262"/>
      <c r="F41" s="262"/>
      <c r="G41" s="262"/>
      <c r="H41" s="262"/>
      <c r="I41" s="263"/>
      <c r="J41" s="214"/>
      <c r="K41" s="189"/>
    </row>
    <row r="42" spans="1:11" ht="18" customHeight="1" thickBot="1">
      <c r="A42" s="255"/>
      <c r="B42" s="257"/>
      <c r="C42" s="228"/>
      <c r="D42" s="264"/>
      <c r="E42" s="265"/>
      <c r="F42" s="265"/>
      <c r="G42" s="265"/>
      <c r="H42" s="265"/>
      <c r="I42" s="266"/>
      <c r="J42" s="228"/>
      <c r="K42" s="190"/>
    </row>
    <row r="43" spans="1:11" ht="108" customHeight="1" thickBot="1">
      <c r="A43" s="91" t="s">
        <v>87</v>
      </c>
      <c r="B43" s="92" t="s">
        <v>15</v>
      </c>
      <c r="C43" s="93" t="s">
        <v>17</v>
      </c>
      <c r="D43" s="225" t="s">
        <v>16</v>
      </c>
      <c r="E43" s="225"/>
      <c r="F43" s="225"/>
      <c r="G43" s="225"/>
      <c r="H43" s="225"/>
      <c r="I43" s="225"/>
      <c r="J43" s="94" t="s">
        <v>89</v>
      </c>
      <c r="K43" s="136" t="s">
        <v>110</v>
      </c>
    </row>
    <row r="44" spans="1:11" ht="54.75" customHeight="1" thickBot="1">
      <c r="A44" s="137" t="s">
        <v>88</v>
      </c>
      <c r="B44" s="138" t="s">
        <v>111</v>
      </c>
      <c r="C44" s="94" t="s">
        <v>112</v>
      </c>
      <c r="D44" s="225" t="s">
        <v>16</v>
      </c>
      <c r="E44" s="225"/>
      <c r="F44" s="225"/>
      <c r="G44" s="225"/>
      <c r="H44" s="225"/>
      <c r="I44" s="225"/>
      <c r="J44" s="94" t="s">
        <v>89</v>
      </c>
      <c r="K44" s="136" t="s">
        <v>113</v>
      </c>
    </row>
    <row r="45" spans="1:11" ht="78" customHeight="1" thickBot="1">
      <c r="A45" s="137" t="s">
        <v>114</v>
      </c>
      <c r="B45" s="139" t="s">
        <v>115</v>
      </c>
      <c r="C45" s="94" t="s">
        <v>116</v>
      </c>
      <c r="D45" s="225" t="s">
        <v>16</v>
      </c>
      <c r="E45" s="225"/>
      <c r="F45" s="225"/>
      <c r="G45" s="225"/>
      <c r="H45" s="225"/>
      <c r="I45" s="225"/>
      <c r="J45" s="94" t="s">
        <v>89</v>
      </c>
      <c r="K45" s="136" t="s">
        <v>113</v>
      </c>
    </row>
    <row r="46" spans="1:11" ht="76.5" customHeight="1" thickBot="1">
      <c r="A46" s="137" t="s">
        <v>117</v>
      </c>
      <c r="B46" s="140" t="s">
        <v>118</v>
      </c>
      <c r="C46" s="93" t="s">
        <v>17</v>
      </c>
      <c r="D46" s="225" t="s">
        <v>16</v>
      </c>
      <c r="E46" s="225"/>
      <c r="F46" s="225"/>
      <c r="G46" s="225"/>
      <c r="H46" s="225"/>
      <c r="I46" s="225"/>
      <c r="J46" s="94" t="s">
        <v>89</v>
      </c>
      <c r="K46" s="136" t="s">
        <v>119</v>
      </c>
    </row>
  </sheetData>
  <sheetProtection/>
  <mergeCells count="62">
    <mergeCell ref="D45:I45"/>
    <mergeCell ref="D46:I46"/>
    <mergeCell ref="A40:A42"/>
    <mergeCell ref="B40:B42"/>
    <mergeCell ref="C40:C42"/>
    <mergeCell ref="D40:I42"/>
    <mergeCell ref="D44:I44"/>
    <mergeCell ref="A1:K1"/>
    <mergeCell ref="A2:K2"/>
    <mergeCell ref="K3:K4"/>
    <mergeCell ref="C5:C8"/>
    <mergeCell ref="J5:J8"/>
    <mergeCell ref="K5:K8"/>
    <mergeCell ref="A3:A4"/>
    <mergeCell ref="B3:B4"/>
    <mergeCell ref="C3:C4"/>
    <mergeCell ref="A5:B8"/>
    <mergeCell ref="J3:J4"/>
    <mergeCell ref="J9:J12"/>
    <mergeCell ref="J13:J16"/>
    <mergeCell ref="C30:C31"/>
    <mergeCell ref="D30:I30"/>
    <mergeCell ref="A9:B12"/>
    <mergeCell ref="A13:B16"/>
    <mergeCell ref="C9:C12"/>
    <mergeCell ref="D3:I3"/>
    <mergeCell ref="A17:A20"/>
    <mergeCell ref="J17:J20"/>
    <mergeCell ref="J25:J28"/>
    <mergeCell ref="A25:A28"/>
    <mergeCell ref="B25:B28"/>
    <mergeCell ref="C25:C28"/>
    <mergeCell ref="C17:C20"/>
    <mergeCell ref="C21:C24"/>
    <mergeCell ref="A21:A24"/>
    <mergeCell ref="B21:B24"/>
    <mergeCell ref="A30:A31"/>
    <mergeCell ref="B30:B31"/>
    <mergeCell ref="A36:A39"/>
    <mergeCell ref="B36:B39"/>
    <mergeCell ref="K40:K42"/>
    <mergeCell ref="D43:I43"/>
    <mergeCell ref="K36:K39"/>
    <mergeCell ref="J32:J35"/>
    <mergeCell ref="J36:J39"/>
    <mergeCell ref="J40:J42"/>
    <mergeCell ref="K9:K12"/>
    <mergeCell ref="K17:K20"/>
    <mergeCell ref="J21:J24"/>
    <mergeCell ref="K21:K24"/>
    <mergeCell ref="C36:C39"/>
    <mergeCell ref="C32:C35"/>
    <mergeCell ref="K25:K28"/>
    <mergeCell ref="A32:A35"/>
    <mergeCell ref="C13:C16"/>
    <mergeCell ref="K32:K35"/>
    <mergeCell ref="K13:K16"/>
    <mergeCell ref="J30:J31"/>
    <mergeCell ref="K30:K31"/>
    <mergeCell ref="A29:K29"/>
    <mergeCell ref="B32:B35"/>
    <mergeCell ref="B17:B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6" sqref="G6:G10"/>
    </sheetView>
  </sheetViews>
  <sheetFormatPr defaultColWidth="9.140625" defaultRowHeight="12.75"/>
  <cols>
    <col min="1" max="1" width="4.140625" style="127" customWidth="1"/>
    <col min="2" max="2" width="27.7109375" style="123" customWidth="1"/>
    <col min="3" max="3" width="9.140625" style="123" customWidth="1"/>
    <col min="4" max="4" width="14.00390625" style="128" customWidth="1"/>
    <col min="5" max="5" width="11.28125" style="123" customWidth="1"/>
    <col min="6" max="6" width="11.421875" style="123" customWidth="1"/>
    <col min="7" max="7" width="15.140625" style="123" customWidth="1"/>
    <col min="8" max="8" width="7.28125" style="123" customWidth="1"/>
    <col min="9" max="9" width="12.57421875" style="123" customWidth="1"/>
    <col min="10" max="10" width="13.00390625" style="123" customWidth="1"/>
    <col min="11" max="11" width="7.28125" style="123" customWidth="1"/>
    <col min="12" max="12" width="4.8515625" style="123" customWidth="1"/>
    <col min="13" max="13" width="5.00390625" style="123" customWidth="1"/>
    <col min="14" max="16384" width="9.140625" style="123" customWidth="1"/>
  </cols>
  <sheetData>
    <row r="1" spans="1:13" ht="21.75" customHeight="1">
      <c r="A1" s="275" t="s">
        <v>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36" customHeight="1">
      <c r="A2" s="267" t="s">
        <v>107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4" ht="14.25">
      <c r="A3" s="123"/>
      <c r="D3" s="123"/>
    </row>
    <row r="4" spans="1:13" ht="15">
      <c r="A4" s="232" t="s">
        <v>25</v>
      </c>
      <c r="B4" s="232" t="s">
        <v>26</v>
      </c>
      <c r="C4" s="232" t="s">
        <v>27</v>
      </c>
      <c r="D4" s="232" t="s">
        <v>28</v>
      </c>
      <c r="E4" s="232" t="s">
        <v>29</v>
      </c>
      <c r="F4" s="232" t="s">
        <v>30</v>
      </c>
      <c r="G4" s="232" t="s">
        <v>121</v>
      </c>
      <c r="H4" s="232" t="s">
        <v>31</v>
      </c>
      <c r="I4" s="232"/>
      <c r="J4" s="232"/>
      <c r="K4" s="232"/>
      <c r="L4" s="232"/>
      <c r="M4" s="232"/>
    </row>
    <row r="5" spans="1:13" ht="45">
      <c r="A5" s="232"/>
      <c r="B5" s="232"/>
      <c r="C5" s="232"/>
      <c r="D5" s="232"/>
      <c r="E5" s="232"/>
      <c r="F5" s="232"/>
      <c r="G5" s="232"/>
      <c r="H5" s="22" t="s">
        <v>32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</row>
    <row r="6" spans="1:13" ht="15">
      <c r="A6" s="232"/>
      <c r="B6" s="276" t="s">
        <v>66</v>
      </c>
      <c r="C6" s="268"/>
      <c r="D6" s="268"/>
      <c r="E6" s="268"/>
      <c r="F6" s="268"/>
      <c r="G6" s="268"/>
      <c r="H6" s="22" t="s">
        <v>6</v>
      </c>
      <c r="I6" s="124">
        <f>J6</f>
        <v>11135732</v>
      </c>
      <c r="J6" s="124">
        <f>J7+J8</f>
        <v>11135732</v>
      </c>
      <c r="K6" s="22"/>
      <c r="L6" s="22"/>
      <c r="M6" s="22"/>
    </row>
    <row r="7" spans="1:13" ht="15">
      <c r="A7" s="232"/>
      <c r="B7" s="276"/>
      <c r="C7" s="268"/>
      <c r="D7" s="268"/>
      <c r="E7" s="268"/>
      <c r="F7" s="268"/>
      <c r="G7" s="268"/>
      <c r="H7" s="22">
        <v>2014</v>
      </c>
      <c r="I7" s="124">
        <v>11135732</v>
      </c>
      <c r="J7" s="124">
        <v>11135732</v>
      </c>
      <c r="K7" s="22"/>
      <c r="L7" s="22"/>
      <c r="M7" s="22"/>
    </row>
    <row r="8" spans="1:13" ht="15">
      <c r="A8" s="232"/>
      <c r="B8" s="276"/>
      <c r="C8" s="268"/>
      <c r="D8" s="268"/>
      <c r="E8" s="268"/>
      <c r="F8" s="268"/>
      <c r="G8" s="268"/>
      <c r="H8" s="22">
        <v>2015</v>
      </c>
      <c r="I8" s="124">
        <f>J8</f>
        <v>0</v>
      </c>
      <c r="J8" s="124">
        <f>J13</f>
        <v>0</v>
      </c>
      <c r="K8" s="22"/>
      <c r="L8" s="22"/>
      <c r="M8" s="22"/>
    </row>
    <row r="9" spans="1:13" ht="15">
      <c r="A9" s="232"/>
      <c r="B9" s="276"/>
      <c r="C9" s="268"/>
      <c r="D9" s="268"/>
      <c r="E9" s="268"/>
      <c r="F9" s="268"/>
      <c r="G9" s="268"/>
      <c r="H9" s="22">
        <v>2016</v>
      </c>
      <c r="I9" s="124">
        <f>J9</f>
        <v>0</v>
      </c>
      <c r="J9" s="124">
        <f>J14</f>
        <v>0</v>
      </c>
      <c r="K9" s="22"/>
      <c r="L9" s="22"/>
      <c r="M9" s="22"/>
    </row>
    <row r="10" spans="1:13" ht="15">
      <c r="A10" s="232"/>
      <c r="B10" s="276"/>
      <c r="C10" s="268"/>
      <c r="D10" s="268"/>
      <c r="E10" s="268"/>
      <c r="F10" s="268"/>
      <c r="G10" s="268"/>
      <c r="H10" s="125" t="s">
        <v>20</v>
      </c>
      <c r="I10" s="22"/>
      <c r="J10" s="22"/>
      <c r="K10" s="22"/>
      <c r="L10" s="22"/>
      <c r="M10" s="22"/>
    </row>
    <row r="11" spans="1:13" ht="15">
      <c r="A11" s="232" t="s">
        <v>21</v>
      </c>
      <c r="B11" s="268" t="s">
        <v>33</v>
      </c>
      <c r="C11" s="268"/>
      <c r="D11" s="166" t="s">
        <v>34</v>
      </c>
      <c r="E11" s="158" t="s">
        <v>35</v>
      </c>
      <c r="F11" s="271">
        <v>2014</v>
      </c>
      <c r="G11" s="274">
        <v>11135732</v>
      </c>
      <c r="H11" s="22" t="s">
        <v>6</v>
      </c>
      <c r="I11" s="124">
        <f>J11</f>
        <v>11135732</v>
      </c>
      <c r="J11" s="124">
        <f>J12+J13</f>
        <v>11135732</v>
      </c>
      <c r="K11" s="22"/>
      <c r="L11" s="22"/>
      <c r="M11" s="22"/>
    </row>
    <row r="12" spans="1:13" ht="15">
      <c r="A12" s="232"/>
      <c r="B12" s="268"/>
      <c r="C12" s="268"/>
      <c r="D12" s="269"/>
      <c r="E12" s="158"/>
      <c r="F12" s="272"/>
      <c r="G12" s="274"/>
      <c r="H12" s="22">
        <v>2014</v>
      </c>
      <c r="I12" s="124">
        <v>11135732</v>
      </c>
      <c r="J12" s="124">
        <v>11135732</v>
      </c>
      <c r="K12" s="22"/>
      <c r="L12" s="22"/>
      <c r="M12" s="22"/>
    </row>
    <row r="13" spans="1:13" ht="15">
      <c r="A13" s="232"/>
      <c r="B13" s="268"/>
      <c r="C13" s="268"/>
      <c r="D13" s="269"/>
      <c r="E13" s="158"/>
      <c r="F13" s="272"/>
      <c r="G13" s="274"/>
      <c r="H13" s="22">
        <v>2015</v>
      </c>
      <c r="I13" s="124">
        <v>0</v>
      </c>
      <c r="J13" s="124">
        <v>0</v>
      </c>
      <c r="K13" s="22"/>
      <c r="L13" s="22"/>
      <c r="M13" s="22"/>
    </row>
    <row r="14" spans="1:13" ht="15">
      <c r="A14" s="232"/>
      <c r="B14" s="268"/>
      <c r="C14" s="268"/>
      <c r="D14" s="269"/>
      <c r="E14" s="158"/>
      <c r="F14" s="272"/>
      <c r="G14" s="274"/>
      <c r="H14" s="22">
        <v>2016</v>
      </c>
      <c r="I14" s="124">
        <v>0</v>
      </c>
      <c r="J14" s="124">
        <v>0</v>
      </c>
      <c r="K14" s="22"/>
      <c r="L14" s="22"/>
      <c r="M14" s="22"/>
    </row>
    <row r="15" spans="1:13" ht="15">
      <c r="A15" s="232"/>
      <c r="B15" s="268"/>
      <c r="C15" s="268"/>
      <c r="D15" s="270"/>
      <c r="E15" s="158"/>
      <c r="F15" s="273"/>
      <c r="G15" s="274"/>
      <c r="H15" s="126" t="s">
        <v>20</v>
      </c>
      <c r="I15" s="22"/>
      <c r="J15" s="22"/>
      <c r="K15" s="22"/>
      <c r="L15" s="22"/>
      <c r="M15" s="22"/>
    </row>
  </sheetData>
  <sheetProtection/>
  <mergeCells count="24">
    <mergeCell ref="A1:M1"/>
    <mergeCell ref="A11:A15"/>
    <mergeCell ref="B11:B15"/>
    <mergeCell ref="E6:E10"/>
    <mergeCell ref="F6:F10"/>
    <mergeCell ref="A6:A10"/>
    <mergeCell ref="B6:B10"/>
    <mergeCell ref="C6:C10"/>
    <mergeCell ref="A4:A5"/>
    <mergeCell ref="B4:B5"/>
    <mergeCell ref="C4:C5"/>
    <mergeCell ref="D4:D5"/>
    <mergeCell ref="G6:G10"/>
    <mergeCell ref="G11:G15"/>
    <mergeCell ref="A2:M2"/>
    <mergeCell ref="C11:C15"/>
    <mergeCell ref="D11:D15"/>
    <mergeCell ref="E11:E15"/>
    <mergeCell ref="F11:F15"/>
    <mergeCell ref="E4:E5"/>
    <mergeCell ref="F4:F5"/>
    <mergeCell ref="G4:G5"/>
    <mergeCell ref="H4:M4"/>
    <mergeCell ref="D6:D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8.28125" style="1" customWidth="1"/>
    <col min="2" max="2" width="11.28125" style="1" customWidth="1"/>
    <col min="3" max="3" width="19.140625" style="1" customWidth="1"/>
    <col min="4" max="4" width="20.57421875" style="1" customWidth="1"/>
    <col min="5" max="5" width="22.57421875" style="1" customWidth="1"/>
    <col min="6" max="6" width="20.421875" style="1" customWidth="1"/>
    <col min="7" max="16384" width="9.140625" style="1" customWidth="1"/>
  </cols>
  <sheetData>
    <row r="1" spans="1:6" ht="15.75">
      <c r="A1" s="283" t="s">
        <v>58</v>
      </c>
      <c r="B1" s="283"/>
      <c r="C1" s="283"/>
      <c r="D1" s="283"/>
      <c r="E1" s="283"/>
      <c r="F1" s="283"/>
    </row>
    <row r="2" spans="1:7" ht="51.75" customHeight="1">
      <c r="A2" s="284" t="s">
        <v>75</v>
      </c>
      <c r="B2" s="284"/>
      <c r="C2" s="284"/>
      <c r="D2" s="284"/>
      <c r="E2" s="284"/>
      <c r="F2" s="284"/>
      <c r="G2" s="2"/>
    </row>
    <row r="3" spans="1:7" ht="16.5" customHeight="1">
      <c r="A3" s="165"/>
      <c r="B3" s="247"/>
      <c r="C3" s="289" t="s">
        <v>41</v>
      </c>
      <c r="D3" s="290"/>
      <c r="E3" s="290"/>
      <c r="F3" s="291"/>
      <c r="G3" s="15"/>
    </row>
    <row r="4" spans="1:7" ht="16.5" customHeight="1">
      <c r="A4" s="285"/>
      <c r="B4" s="287"/>
      <c r="C4" s="23" t="s">
        <v>6</v>
      </c>
      <c r="D4" s="23">
        <v>2014</v>
      </c>
      <c r="E4" s="23">
        <v>2015</v>
      </c>
      <c r="F4" s="3">
        <v>2016</v>
      </c>
      <c r="G4" s="15"/>
    </row>
    <row r="5" spans="1:7" ht="16.5" customHeight="1">
      <c r="A5" s="286"/>
      <c r="B5" s="288"/>
      <c r="C5" s="21" t="s">
        <v>36</v>
      </c>
      <c r="D5" s="21" t="s">
        <v>36</v>
      </c>
      <c r="E5" s="21" t="s">
        <v>36</v>
      </c>
      <c r="F5" s="21" t="s">
        <v>36</v>
      </c>
      <c r="G5" s="15"/>
    </row>
    <row r="6" spans="1:7" ht="16.5" customHeight="1">
      <c r="A6" s="277" t="s">
        <v>42</v>
      </c>
      <c r="B6" s="113" t="s">
        <v>6</v>
      </c>
      <c r="C6" s="114">
        <f aca="true" t="shared" si="0" ref="C6:C20">D6+E6+F6</f>
        <v>124961674</v>
      </c>
      <c r="D6" s="114">
        <f>SUM(D7:D10)</f>
        <v>49822686</v>
      </c>
      <c r="E6" s="114">
        <f>SUM(E7:E10)</f>
        <v>37319307</v>
      </c>
      <c r="F6" s="114">
        <f>SUM(F7:F10)</f>
        <v>37819681</v>
      </c>
      <c r="G6" s="18"/>
    </row>
    <row r="7" spans="1:7" ht="16.5" customHeight="1">
      <c r="A7" s="278"/>
      <c r="B7" s="3" t="s">
        <v>7</v>
      </c>
      <c r="C7" s="14">
        <f t="shared" si="0"/>
        <v>124961674</v>
      </c>
      <c r="D7" s="14">
        <f>D17+D12</f>
        <v>49822686</v>
      </c>
      <c r="E7" s="14">
        <f>E17</f>
        <v>37319307</v>
      </c>
      <c r="F7" s="14">
        <f>F17</f>
        <v>37819681</v>
      </c>
      <c r="G7" s="18"/>
    </row>
    <row r="8" spans="1:7" ht="16.5" customHeight="1">
      <c r="A8" s="278"/>
      <c r="B8" s="3" t="s">
        <v>8</v>
      </c>
      <c r="C8" s="14">
        <f t="shared" si="0"/>
        <v>0</v>
      </c>
      <c r="D8" s="14">
        <v>0</v>
      </c>
      <c r="E8" s="14">
        <v>0</v>
      </c>
      <c r="F8" s="14">
        <v>0</v>
      </c>
      <c r="G8" s="18"/>
    </row>
    <row r="9" spans="1:7" ht="16.5" customHeight="1">
      <c r="A9" s="278"/>
      <c r="B9" s="3" t="s">
        <v>9</v>
      </c>
      <c r="C9" s="14">
        <f t="shared" si="0"/>
        <v>0</v>
      </c>
      <c r="D9" s="14">
        <v>0</v>
      </c>
      <c r="E9" s="14">
        <v>0</v>
      </c>
      <c r="F9" s="14">
        <v>0</v>
      </c>
      <c r="G9" s="18"/>
    </row>
    <row r="10" spans="1:7" ht="16.5" customHeight="1">
      <c r="A10" s="279"/>
      <c r="B10" s="3" t="s">
        <v>10</v>
      </c>
      <c r="C10" s="14">
        <f t="shared" si="0"/>
        <v>0</v>
      </c>
      <c r="D10" s="14">
        <v>0</v>
      </c>
      <c r="E10" s="14">
        <v>0</v>
      </c>
      <c r="F10" s="14">
        <v>0</v>
      </c>
      <c r="G10" s="18"/>
    </row>
    <row r="11" spans="1:7" ht="16.5" customHeight="1">
      <c r="A11" s="292" t="s">
        <v>124</v>
      </c>
      <c r="B11" s="113" t="s">
        <v>6</v>
      </c>
      <c r="C11" s="114">
        <f>C12+C13+C14+C15</f>
        <v>39073.21</v>
      </c>
      <c r="D11" s="114">
        <f>D12+D13+D14+D15</f>
        <v>39073.21</v>
      </c>
      <c r="E11" s="114">
        <f>E12+E13+E14+E15</f>
        <v>0</v>
      </c>
      <c r="F11" s="114">
        <f>F12+F13+F14+F15</f>
        <v>0</v>
      </c>
      <c r="G11" s="18"/>
    </row>
    <row r="12" spans="1:7" ht="16.5" customHeight="1">
      <c r="A12" s="293"/>
      <c r="B12" s="3" t="s">
        <v>7</v>
      </c>
      <c r="C12" s="14">
        <f>D12+E12+F12</f>
        <v>39073.21</v>
      </c>
      <c r="D12" s="14">
        <v>39073.21</v>
      </c>
      <c r="E12" s="14">
        <v>0</v>
      </c>
      <c r="F12" s="14">
        <v>0</v>
      </c>
      <c r="G12" s="18"/>
    </row>
    <row r="13" spans="1:7" ht="16.5" customHeight="1">
      <c r="A13" s="293"/>
      <c r="B13" s="3" t="s">
        <v>8</v>
      </c>
      <c r="C13" s="14">
        <f>D13+E13+F13</f>
        <v>0</v>
      </c>
      <c r="D13" s="14">
        <v>0</v>
      </c>
      <c r="E13" s="14">
        <v>0</v>
      </c>
      <c r="F13" s="14">
        <v>0</v>
      </c>
      <c r="G13" s="18"/>
    </row>
    <row r="14" spans="1:7" ht="16.5" customHeight="1">
      <c r="A14" s="293"/>
      <c r="B14" s="3" t="s">
        <v>9</v>
      </c>
      <c r="C14" s="14">
        <f>D14+E14+F14</f>
        <v>0</v>
      </c>
      <c r="D14" s="14">
        <v>0</v>
      </c>
      <c r="E14" s="14">
        <v>0</v>
      </c>
      <c r="F14" s="14">
        <v>0</v>
      </c>
      <c r="G14" s="18"/>
    </row>
    <row r="15" spans="1:7" ht="16.5" customHeight="1">
      <c r="A15" s="293"/>
      <c r="B15" s="3" t="s">
        <v>10</v>
      </c>
      <c r="C15" s="14">
        <f>D15+E15+F15</f>
        <v>0</v>
      </c>
      <c r="D15" s="14">
        <v>0</v>
      </c>
      <c r="E15" s="14">
        <v>0</v>
      </c>
      <c r="F15" s="14">
        <v>0</v>
      </c>
      <c r="G15" s="18"/>
    </row>
    <row r="16" spans="1:7" ht="16.5" customHeight="1">
      <c r="A16" s="280" t="s">
        <v>123</v>
      </c>
      <c r="B16" s="113" t="s">
        <v>6</v>
      </c>
      <c r="C16" s="114">
        <f t="shared" si="0"/>
        <v>124922600.78999999</v>
      </c>
      <c r="D16" s="114">
        <f>SUM(D17:D20)</f>
        <v>49783612.79</v>
      </c>
      <c r="E16" s="114">
        <f>SUM(E17:E20)</f>
        <v>37319307</v>
      </c>
      <c r="F16" s="114">
        <f>SUM(F17:F20)</f>
        <v>37819681</v>
      </c>
      <c r="G16" s="18"/>
    </row>
    <row r="17" spans="1:7" ht="16.5" customHeight="1">
      <c r="A17" s="281"/>
      <c r="B17" s="3" t="s">
        <v>7</v>
      </c>
      <c r="C17" s="14">
        <f t="shared" si="0"/>
        <v>124922600.78999999</v>
      </c>
      <c r="D17" s="14">
        <v>49783612.79</v>
      </c>
      <c r="E17" s="14">
        <v>37319307</v>
      </c>
      <c r="F17" s="14">
        <v>37819681</v>
      </c>
      <c r="G17" s="18"/>
    </row>
    <row r="18" spans="1:7" ht="16.5" customHeight="1">
      <c r="A18" s="281"/>
      <c r="B18" s="3" t="s">
        <v>8</v>
      </c>
      <c r="C18" s="14">
        <f t="shared" si="0"/>
        <v>0</v>
      </c>
      <c r="D18" s="14">
        <f>'Защита населения'!G6</f>
        <v>0</v>
      </c>
      <c r="E18" s="14">
        <f>'Защита населения'!G7</f>
        <v>0</v>
      </c>
      <c r="F18" s="14">
        <f>'Защита населения'!G8</f>
        <v>0</v>
      </c>
      <c r="G18" s="18"/>
    </row>
    <row r="19" spans="1:7" ht="16.5" customHeight="1">
      <c r="A19" s="281"/>
      <c r="B19" s="3" t="s">
        <v>9</v>
      </c>
      <c r="C19" s="14">
        <f t="shared" si="0"/>
        <v>0</v>
      </c>
      <c r="D19" s="14">
        <f>'Защита населения'!H6</f>
        <v>0</v>
      </c>
      <c r="E19" s="14">
        <f>'Защита населения'!H7</f>
        <v>0</v>
      </c>
      <c r="F19" s="14">
        <f>'Защита населения'!H8</f>
        <v>0</v>
      </c>
      <c r="G19" s="18"/>
    </row>
    <row r="20" spans="1:7" ht="16.5" customHeight="1">
      <c r="A20" s="282"/>
      <c r="B20" s="3" t="s">
        <v>10</v>
      </c>
      <c r="C20" s="14">
        <f t="shared" si="0"/>
        <v>0</v>
      </c>
      <c r="D20" s="14">
        <f>'Защита населения'!I6</f>
        <v>0</v>
      </c>
      <c r="E20" s="14">
        <f>'Защита населения'!I7</f>
        <v>0</v>
      </c>
      <c r="F20" s="14">
        <f>'Защита населения'!I8</f>
        <v>0</v>
      </c>
      <c r="G20" s="18"/>
    </row>
    <row r="31" ht="15">
      <c r="D31" s="9"/>
    </row>
    <row r="32" ht="12.75">
      <c r="D32" s="142"/>
    </row>
  </sheetData>
  <sheetProtection/>
  <mergeCells count="8">
    <mergeCell ref="A6:A10"/>
    <mergeCell ref="A16:A20"/>
    <mergeCell ref="A1:F1"/>
    <mergeCell ref="A2:F2"/>
    <mergeCell ref="A3:A5"/>
    <mergeCell ref="B3:B5"/>
    <mergeCell ref="C3:F3"/>
    <mergeCell ref="A11:A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7">
      <selection activeCell="K13" sqref="K13:K16"/>
    </sheetView>
  </sheetViews>
  <sheetFormatPr defaultColWidth="9.140625" defaultRowHeight="12.75"/>
  <cols>
    <col min="1" max="1" width="4.57421875" style="133" customWidth="1"/>
    <col min="2" max="2" width="31.57421875" style="115" customWidth="1"/>
    <col min="3" max="3" width="7.8515625" style="115" customWidth="1"/>
    <col min="4" max="4" width="9.8515625" style="134" customWidth="1"/>
    <col min="5" max="5" width="15.8515625" style="115" customWidth="1"/>
    <col min="6" max="6" width="15.421875" style="115" customWidth="1"/>
    <col min="7" max="7" width="8.00390625" style="115" customWidth="1"/>
    <col min="8" max="8" width="10.57421875" style="115" customWidth="1"/>
    <col min="9" max="9" width="10.140625" style="115" customWidth="1"/>
    <col min="10" max="10" width="17.28125" style="115" customWidth="1"/>
    <col min="11" max="11" width="15.140625" style="115" customWidth="1"/>
    <col min="12" max="16384" width="9.140625" style="115" customWidth="1"/>
  </cols>
  <sheetData>
    <row r="1" spans="1:11" ht="14.25" customHeight="1">
      <c r="A1" s="299" t="s">
        <v>105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2" ht="20.25" customHeight="1">
      <c r="A2" s="181" t="s">
        <v>76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"/>
    </row>
    <row r="3" spans="1:11" ht="37.5" customHeight="1">
      <c r="A3" s="295" t="s">
        <v>0</v>
      </c>
      <c r="B3" s="232" t="s">
        <v>1</v>
      </c>
      <c r="C3" s="232" t="s">
        <v>49</v>
      </c>
      <c r="D3" s="232" t="s">
        <v>19</v>
      </c>
      <c r="E3" s="232"/>
      <c r="F3" s="232"/>
      <c r="G3" s="232"/>
      <c r="H3" s="232"/>
      <c r="I3" s="232"/>
      <c r="J3" s="297" t="s">
        <v>3</v>
      </c>
      <c r="K3" s="233" t="s">
        <v>4</v>
      </c>
    </row>
    <row r="4" spans="1:11" ht="27" customHeight="1">
      <c r="A4" s="295"/>
      <c r="B4" s="232"/>
      <c r="C4" s="232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298"/>
      <c r="K4" s="300"/>
    </row>
    <row r="5" spans="1:11" ht="15">
      <c r="A5" s="295"/>
      <c r="B5" s="301" t="s">
        <v>66</v>
      </c>
      <c r="C5" s="232" t="s">
        <v>77</v>
      </c>
      <c r="D5" s="129" t="s">
        <v>6</v>
      </c>
      <c r="E5" s="120">
        <f aca="true" t="shared" si="0" ref="E5:E30">SUM(F5:I5)</f>
        <v>124961674</v>
      </c>
      <c r="F5" s="118">
        <f>F6+F7+F8</f>
        <v>124961674</v>
      </c>
      <c r="G5" s="118">
        <f>G6+G7+G8</f>
        <v>0</v>
      </c>
      <c r="H5" s="118">
        <f>H6+H7+H8</f>
        <v>0</v>
      </c>
      <c r="I5" s="118">
        <f>I6+I7+I8</f>
        <v>0</v>
      </c>
      <c r="J5" s="297"/>
      <c r="K5" s="233"/>
    </row>
    <row r="6" spans="1:11" ht="15">
      <c r="A6" s="295"/>
      <c r="B6" s="301"/>
      <c r="C6" s="232"/>
      <c r="D6" s="22">
        <v>2014</v>
      </c>
      <c r="E6" s="121">
        <f t="shared" si="0"/>
        <v>49822686</v>
      </c>
      <c r="F6" s="121">
        <f>F10</f>
        <v>49822686</v>
      </c>
      <c r="G6" s="121">
        <f aca="true" t="shared" si="1" ref="G6:I8">G10+G22</f>
        <v>0</v>
      </c>
      <c r="H6" s="121">
        <f t="shared" si="1"/>
        <v>0</v>
      </c>
      <c r="I6" s="121">
        <f t="shared" si="1"/>
        <v>0</v>
      </c>
      <c r="J6" s="298"/>
      <c r="K6" s="294"/>
    </row>
    <row r="7" spans="1:11" ht="21" customHeight="1">
      <c r="A7" s="295"/>
      <c r="B7" s="301"/>
      <c r="C7" s="232"/>
      <c r="D7" s="22">
        <v>2015</v>
      </c>
      <c r="E7" s="121">
        <f t="shared" si="0"/>
        <v>37319307</v>
      </c>
      <c r="F7" s="121">
        <f>F11</f>
        <v>37319307</v>
      </c>
      <c r="G7" s="121">
        <f t="shared" si="1"/>
        <v>0</v>
      </c>
      <c r="H7" s="121">
        <f t="shared" si="1"/>
        <v>0</v>
      </c>
      <c r="I7" s="121">
        <f t="shared" si="1"/>
        <v>0</v>
      </c>
      <c r="J7" s="298"/>
      <c r="K7" s="294"/>
    </row>
    <row r="8" spans="1:11" ht="25.5" customHeight="1">
      <c r="A8" s="295"/>
      <c r="B8" s="301"/>
      <c r="C8" s="232"/>
      <c r="D8" s="22">
        <v>2016</v>
      </c>
      <c r="E8" s="121">
        <f t="shared" si="0"/>
        <v>37819681</v>
      </c>
      <c r="F8" s="121">
        <f>F12</f>
        <v>37819681</v>
      </c>
      <c r="G8" s="121">
        <f t="shared" si="1"/>
        <v>0</v>
      </c>
      <c r="H8" s="121">
        <f t="shared" si="1"/>
        <v>0</v>
      </c>
      <c r="I8" s="121">
        <f t="shared" si="1"/>
        <v>0</v>
      </c>
      <c r="J8" s="298"/>
      <c r="K8" s="294"/>
    </row>
    <row r="9" spans="1:11" ht="20.25" customHeight="1">
      <c r="A9" s="295" t="s">
        <v>21</v>
      </c>
      <c r="B9" s="208" t="s">
        <v>100</v>
      </c>
      <c r="C9" s="232" t="s">
        <v>77</v>
      </c>
      <c r="D9" s="129" t="s">
        <v>6</v>
      </c>
      <c r="E9" s="120">
        <f t="shared" si="0"/>
        <v>124961674</v>
      </c>
      <c r="F9" s="118">
        <f>F10+F11+F12</f>
        <v>124961674</v>
      </c>
      <c r="G9" s="118">
        <f>G10+G11+G12</f>
        <v>0</v>
      </c>
      <c r="H9" s="118">
        <f>H10+H11+H12</f>
        <v>0</v>
      </c>
      <c r="I9" s="118">
        <f>I10+I11+I12</f>
        <v>0</v>
      </c>
      <c r="J9" s="297"/>
      <c r="K9" s="233"/>
    </row>
    <row r="10" spans="1:11" ht="21.75" customHeight="1">
      <c r="A10" s="295"/>
      <c r="B10" s="208"/>
      <c r="C10" s="232"/>
      <c r="D10" s="22">
        <v>2014</v>
      </c>
      <c r="E10" s="121">
        <f>SUM(F10:I10)</f>
        <v>49822686</v>
      </c>
      <c r="F10" s="121">
        <f>F14+F18+F22+F29</f>
        <v>49822686</v>
      </c>
      <c r="G10" s="121">
        <f aca="true" t="shared" si="2" ref="G10:I12">G14+G18</f>
        <v>0</v>
      </c>
      <c r="H10" s="121">
        <f t="shared" si="2"/>
        <v>0</v>
      </c>
      <c r="I10" s="121">
        <f t="shared" si="2"/>
        <v>0</v>
      </c>
      <c r="J10" s="298"/>
      <c r="K10" s="294"/>
    </row>
    <row r="11" spans="1:11" ht="15">
      <c r="A11" s="295"/>
      <c r="B11" s="208"/>
      <c r="C11" s="232"/>
      <c r="D11" s="22">
        <v>2015</v>
      </c>
      <c r="E11" s="121">
        <f>SUM(F11:I11)</f>
        <v>37319307</v>
      </c>
      <c r="F11" s="121">
        <f>F15+F19+F23+F30</f>
        <v>37319307</v>
      </c>
      <c r="G11" s="121">
        <f t="shared" si="2"/>
        <v>0</v>
      </c>
      <c r="H11" s="121">
        <f t="shared" si="2"/>
        <v>0</v>
      </c>
      <c r="I11" s="121">
        <f t="shared" si="2"/>
        <v>0</v>
      </c>
      <c r="J11" s="298"/>
      <c r="K11" s="294"/>
    </row>
    <row r="12" spans="1:11" ht="18" customHeight="1">
      <c r="A12" s="295"/>
      <c r="B12" s="208"/>
      <c r="C12" s="232"/>
      <c r="D12" s="22">
        <v>2016</v>
      </c>
      <c r="E12" s="121">
        <f t="shared" si="0"/>
        <v>37819681</v>
      </c>
      <c r="F12" s="121">
        <f>F16+F20+F24+F31</f>
        <v>37819681</v>
      </c>
      <c r="G12" s="121">
        <f t="shared" si="2"/>
        <v>0</v>
      </c>
      <c r="H12" s="121">
        <f t="shared" si="2"/>
        <v>0</v>
      </c>
      <c r="I12" s="121">
        <f t="shared" si="2"/>
        <v>0</v>
      </c>
      <c r="J12" s="298"/>
      <c r="K12" s="294"/>
    </row>
    <row r="13" spans="1:11" ht="22.5" customHeight="1">
      <c r="A13" s="295" t="s">
        <v>23</v>
      </c>
      <c r="B13" s="296" t="s">
        <v>50</v>
      </c>
      <c r="C13" s="232" t="s">
        <v>77</v>
      </c>
      <c r="D13" s="129" t="s">
        <v>6</v>
      </c>
      <c r="E13" s="120">
        <f t="shared" si="0"/>
        <v>561585</v>
      </c>
      <c r="F13" s="118">
        <f>F14+F15+F16</f>
        <v>561585</v>
      </c>
      <c r="G13" s="118">
        <f>G14+G15+G16</f>
        <v>0</v>
      </c>
      <c r="H13" s="118">
        <f>H14+H15+H16</f>
        <v>0</v>
      </c>
      <c r="I13" s="118">
        <f>I14+I15+I16</f>
        <v>0</v>
      </c>
      <c r="J13" s="297" t="s">
        <v>22</v>
      </c>
      <c r="K13" s="233" t="s">
        <v>18</v>
      </c>
    </row>
    <row r="14" spans="1:11" ht="23.25" customHeight="1">
      <c r="A14" s="295"/>
      <c r="B14" s="296"/>
      <c r="C14" s="232"/>
      <c r="D14" s="22">
        <v>2014</v>
      </c>
      <c r="E14" s="121">
        <f t="shared" si="0"/>
        <v>187195</v>
      </c>
      <c r="F14" s="121">
        <v>187195</v>
      </c>
      <c r="G14" s="121">
        <v>0</v>
      </c>
      <c r="H14" s="121">
        <v>0</v>
      </c>
      <c r="I14" s="121">
        <v>0</v>
      </c>
      <c r="J14" s="298"/>
      <c r="K14" s="294"/>
    </row>
    <row r="15" spans="1:11" ht="16.5" customHeight="1">
      <c r="A15" s="295"/>
      <c r="B15" s="296"/>
      <c r="C15" s="232"/>
      <c r="D15" s="22">
        <v>2015</v>
      </c>
      <c r="E15" s="121">
        <f t="shared" si="0"/>
        <v>187195</v>
      </c>
      <c r="F15" s="121">
        <v>187195</v>
      </c>
      <c r="G15" s="121">
        <v>0</v>
      </c>
      <c r="H15" s="121">
        <v>0</v>
      </c>
      <c r="I15" s="121">
        <v>0</v>
      </c>
      <c r="J15" s="298"/>
      <c r="K15" s="294"/>
    </row>
    <row r="16" spans="1:11" ht="29.25" customHeight="1">
      <c r="A16" s="295"/>
      <c r="B16" s="296"/>
      <c r="C16" s="232"/>
      <c r="D16" s="22">
        <v>2016</v>
      </c>
      <c r="E16" s="121">
        <f t="shared" si="0"/>
        <v>187195</v>
      </c>
      <c r="F16" s="121">
        <v>187195</v>
      </c>
      <c r="G16" s="121">
        <v>0</v>
      </c>
      <c r="H16" s="121">
        <v>0</v>
      </c>
      <c r="I16" s="121">
        <v>0</v>
      </c>
      <c r="J16" s="298"/>
      <c r="K16" s="294"/>
    </row>
    <row r="17" spans="1:11" ht="22.5" customHeight="1">
      <c r="A17" s="295" t="s">
        <v>51</v>
      </c>
      <c r="B17" s="296" t="s">
        <v>101</v>
      </c>
      <c r="C17" s="232" t="s">
        <v>77</v>
      </c>
      <c r="D17" s="129" t="s">
        <v>6</v>
      </c>
      <c r="E17" s="120">
        <f t="shared" si="0"/>
        <v>6547871</v>
      </c>
      <c r="F17" s="118">
        <f>F18+F19+F20</f>
        <v>6547871</v>
      </c>
      <c r="G17" s="118">
        <f>G18+G19+G20</f>
        <v>0</v>
      </c>
      <c r="H17" s="118">
        <f>H18+H19+H20</f>
        <v>0</v>
      </c>
      <c r="I17" s="118">
        <f>I18+I19+I20</f>
        <v>0</v>
      </c>
      <c r="J17" s="297" t="s">
        <v>22</v>
      </c>
      <c r="K17" s="233" t="s">
        <v>122</v>
      </c>
    </row>
    <row r="18" spans="1:11" ht="39" customHeight="1">
      <c r="A18" s="295"/>
      <c r="B18" s="296"/>
      <c r="C18" s="232"/>
      <c r="D18" s="22">
        <v>2014</v>
      </c>
      <c r="E18" s="121">
        <f>SUM(F18:I18)</f>
        <v>2182623</v>
      </c>
      <c r="F18" s="121">
        <v>2182623</v>
      </c>
      <c r="G18" s="121">
        <v>0</v>
      </c>
      <c r="H18" s="121">
        <v>0</v>
      </c>
      <c r="I18" s="121">
        <v>0</v>
      </c>
      <c r="J18" s="298"/>
      <c r="K18" s="294"/>
    </row>
    <row r="19" spans="1:11" ht="31.5" customHeight="1">
      <c r="A19" s="295"/>
      <c r="B19" s="296"/>
      <c r="C19" s="232"/>
      <c r="D19" s="22">
        <v>2015</v>
      </c>
      <c r="E19" s="122">
        <f t="shared" si="0"/>
        <v>2182624</v>
      </c>
      <c r="F19" s="121">
        <v>2182624</v>
      </c>
      <c r="G19" s="121">
        <v>0</v>
      </c>
      <c r="H19" s="121">
        <v>0</v>
      </c>
      <c r="I19" s="121">
        <v>0</v>
      </c>
      <c r="J19" s="298"/>
      <c r="K19" s="294"/>
    </row>
    <row r="20" spans="1:11" ht="46.5" customHeight="1">
      <c r="A20" s="295"/>
      <c r="B20" s="296"/>
      <c r="C20" s="232"/>
      <c r="D20" s="22">
        <v>2016</v>
      </c>
      <c r="E20" s="121">
        <f t="shared" si="0"/>
        <v>2182624</v>
      </c>
      <c r="F20" s="121">
        <f>1918864+263760</f>
        <v>2182624</v>
      </c>
      <c r="G20" s="121">
        <v>0</v>
      </c>
      <c r="H20" s="121">
        <v>0</v>
      </c>
      <c r="I20" s="121">
        <v>0</v>
      </c>
      <c r="J20" s="298"/>
      <c r="K20" s="294"/>
    </row>
    <row r="21" spans="1:11" s="117" customFormat="1" ht="15.75" customHeight="1">
      <c r="A21" s="295" t="s">
        <v>103</v>
      </c>
      <c r="B21" s="306" t="s">
        <v>106</v>
      </c>
      <c r="C21" s="302" t="s">
        <v>11</v>
      </c>
      <c r="D21" s="130" t="s">
        <v>6</v>
      </c>
      <c r="E21" s="118">
        <f t="shared" si="0"/>
        <v>11135732</v>
      </c>
      <c r="F21" s="118">
        <f>F22+F23+F24</f>
        <v>11135732</v>
      </c>
      <c r="G21" s="118">
        <f>G22+G23+G24</f>
        <v>0</v>
      </c>
      <c r="H21" s="118">
        <f>H22+H23+H24</f>
        <v>0</v>
      </c>
      <c r="I21" s="118">
        <f>I22+I23+I24</f>
        <v>0</v>
      </c>
      <c r="J21" s="211" t="s">
        <v>52</v>
      </c>
      <c r="K21" s="233" t="s">
        <v>18</v>
      </c>
    </row>
    <row r="22" spans="1:11" s="117" customFormat="1" ht="17.25" customHeight="1">
      <c r="A22" s="295"/>
      <c r="B22" s="306"/>
      <c r="C22" s="302"/>
      <c r="D22" s="116">
        <v>2014</v>
      </c>
      <c r="E22" s="119">
        <f>SUM(F22:I22)</f>
        <v>11135732</v>
      </c>
      <c r="F22" s="119">
        <v>11135732</v>
      </c>
      <c r="G22" s="119">
        <v>0</v>
      </c>
      <c r="H22" s="119">
        <v>0</v>
      </c>
      <c r="I22" s="119">
        <v>0</v>
      </c>
      <c r="J22" s="211"/>
      <c r="K22" s="294"/>
    </row>
    <row r="23" spans="1:11" s="117" customFormat="1" ht="18" customHeight="1">
      <c r="A23" s="295"/>
      <c r="B23" s="306"/>
      <c r="C23" s="302"/>
      <c r="D23" s="116">
        <v>2015</v>
      </c>
      <c r="E23" s="119">
        <f t="shared" si="0"/>
        <v>0</v>
      </c>
      <c r="F23" s="119">
        <v>0</v>
      </c>
      <c r="G23" s="119">
        <f aca="true" t="shared" si="3" ref="G23:I24">G30</f>
        <v>0</v>
      </c>
      <c r="H23" s="119">
        <f t="shared" si="3"/>
        <v>0</v>
      </c>
      <c r="I23" s="119">
        <f t="shared" si="3"/>
        <v>0</v>
      </c>
      <c r="J23" s="211"/>
      <c r="K23" s="294"/>
    </row>
    <row r="24" spans="1:11" s="117" customFormat="1" ht="18.75" customHeight="1">
      <c r="A24" s="295"/>
      <c r="B24" s="306"/>
      <c r="C24" s="302"/>
      <c r="D24" s="116">
        <v>2016</v>
      </c>
      <c r="E24" s="119">
        <f>SUM(F24:I24)</f>
        <v>0</v>
      </c>
      <c r="F24" s="119">
        <v>0</v>
      </c>
      <c r="G24" s="119">
        <f t="shared" si="3"/>
        <v>0</v>
      </c>
      <c r="H24" s="119">
        <f t="shared" si="3"/>
        <v>0</v>
      </c>
      <c r="I24" s="119">
        <f t="shared" si="3"/>
        <v>0</v>
      </c>
      <c r="J24" s="211"/>
      <c r="K24" s="300"/>
    </row>
    <row r="25" spans="1:11" s="117" customFormat="1" ht="12" customHeight="1">
      <c r="A25" s="305" t="s">
        <v>99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  <row r="26" spans="1:11" s="117" customFormat="1" ht="28.5" customHeight="1">
      <c r="A26" s="313" t="s">
        <v>0</v>
      </c>
      <c r="B26" s="302" t="s">
        <v>1</v>
      </c>
      <c r="C26" s="302" t="s">
        <v>49</v>
      </c>
      <c r="D26" s="302" t="s">
        <v>19</v>
      </c>
      <c r="E26" s="302"/>
      <c r="F26" s="302"/>
      <c r="G26" s="302"/>
      <c r="H26" s="302"/>
      <c r="I26" s="302"/>
      <c r="J26" s="303" t="s">
        <v>3</v>
      </c>
      <c r="K26" s="303" t="s">
        <v>4</v>
      </c>
    </row>
    <row r="27" spans="1:11" s="117" customFormat="1" ht="28.5" customHeight="1">
      <c r="A27" s="313"/>
      <c r="B27" s="302"/>
      <c r="C27" s="302"/>
      <c r="D27" s="116" t="s">
        <v>5</v>
      </c>
      <c r="E27" s="116" t="s">
        <v>6</v>
      </c>
      <c r="F27" s="116" t="s">
        <v>7</v>
      </c>
      <c r="G27" s="116" t="s">
        <v>8</v>
      </c>
      <c r="H27" s="116" t="s">
        <v>9</v>
      </c>
      <c r="I27" s="116" t="s">
        <v>10</v>
      </c>
      <c r="J27" s="304"/>
      <c r="K27" s="304"/>
    </row>
    <row r="28" spans="1:11" s="117" customFormat="1" ht="25.5" customHeight="1">
      <c r="A28" s="310" t="s">
        <v>104</v>
      </c>
      <c r="B28" s="307" t="s">
        <v>102</v>
      </c>
      <c r="C28" s="302" t="s">
        <v>11</v>
      </c>
      <c r="D28" s="130" t="s">
        <v>6</v>
      </c>
      <c r="E28" s="118">
        <f t="shared" si="0"/>
        <v>106716486</v>
      </c>
      <c r="F28" s="118">
        <f>F29+F30+F31</f>
        <v>106716486</v>
      </c>
      <c r="G28" s="118">
        <f>G29+G30+G31</f>
        <v>0</v>
      </c>
      <c r="H28" s="118">
        <f>H29+H30+H31</f>
        <v>0</v>
      </c>
      <c r="I28" s="118">
        <f>I29+I30+I31</f>
        <v>0</v>
      </c>
      <c r="J28" s="302" t="s">
        <v>24</v>
      </c>
      <c r="K28" s="302" t="s">
        <v>18</v>
      </c>
    </row>
    <row r="29" spans="1:11" s="117" customFormat="1" ht="19.5" customHeight="1">
      <c r="A29" s="311"/>
      <c r="B29" s="308"/>
      <c r="C29" s="302"/>
      <c r="D29" s="116">
        <v>2014</v>
      </c>
      <c r="E29" s="119">
        <f>SUM(F29:I29)</f>
        <v>36317136</v>
      </c>
      <c r="F29" s="119">
        <v>36317136</v>
      </c>
      <c r="G29" s="119">
        <v>0</v>
      </c>
      <c r="H29" s="119">
        <v>0</v>
      </c>
      <c r="I29" s="119">
        <v>0</v>
      </c>
      <c r="J29" s="302"/>
      <c r="K29" s="302"/>
    </row>
    <row r="30" spans="1:11" s="117" customFormat="1" ht="27" customHeight="1">
      <c r="A30" s="311"/>
      <c r="B30" s="308"/>
      <c r="C30" s="302"/>
      <c r="D30" s="116">
        <v>2015</v>
      </c>
      <c r="E30" s="119">
        <f t="shared" si="0"/>
        <v>34949488</v>
      </c>
      <c r="F30" s="119">
        <v>34949488</v>
      </c>
      <c r="G30" s="119">
        <v>0</v>
      </c>
      <c r="H30" s="119">
        <v>0</v>
      </c>
      <c r="I30" s="119">
        <v>0</v>
      </c>
      <c r="J30" s="302"/>
      <c r="K30" s="302"/>
    </row>
    <row r="31" spans="1:11" s="117" customFormat="1" ht="25.5" customHeight="1">
      <c r="A31" s="312"/>
      <c r="B31" s="309"/>
      <c r="C31" s="302"/>
      <c r="D31" s="116">
        <v>2016</v>
      </c>
      <c r="E31" s="119">
        <f>SUM(F31:I31)</f>
        <v>35449862</v>
      </c>
      <c r="F31" s="119">
        <v>35449862</v>
      </c>
      <c r="G31" s="119">
        <v>0</v>
      </c>
      <c r="H31" s="119">
        <v>0</v>
      </c>
      <c r="I31" s="119">
        <v>0</v>
      </c>
      <c r="J31" s="302"/>
      <c r="K31" s="302"/>
    </row>
    <row r="32" spans="1:4" s="117" customFormat="1" ht="15">
      <c r="A32" s="131"/>
      <c r="D32" s="132"/>
    </row>
    <row r="33" spans="1:4" s="117" customFormat="1" ht="15">
      <c r="A33" s="131"/>
      <c r="D33" s="132"/>
    </row>
    <row r="34" spans="1:4" s="117" customFormat="1" ht="15">
      <c r="A34" s="131"/>
      <c r="D34" s="132"/>
    </row>
    <row r="35" spans="1:4" s="117" customFormat="1" ht="15">
      <c r="A35" s="131"/>
      <c r="D35" s="132"/>
    </row>
    <row r="36" spans="1:4" s="117" customFormat="1" ht="15">
      <c r="A36" s="131"/>
      <c r="D36" s="132"/>
    </row>
    <row r="37" spans="1:4" s="117" customFormat="1" ht="15">
      <c r="A37" s="131"/>
      <c r="D37" s="132"/>
    </row>
    <row r="38" spans="1:4" s="117" customFormat="1" ht="15">
      <c r="A38" s="131"/>
      <c r="D38" s="132"/>
    </row>
    <row r="39" spans="1:4" s="117" customFormat="1" ht="15">
      <c r="A39" s="131"/>
      <c r="D39" s="132"/>
    </row>
    <row r="40" spans="1:4" s="117" customFormat="1" ht="15">
      <c r="A40" s="131"/>
      <c r="D40" s="132"/>
    </row>
    <row r="41" spans="1:4" s="117" customFormat="1" ht="15">
      <c r="A41" s="131"/>
      <c r="D41" s="132"/>
    </row>
    <row r="42" spans="1:4" s="117" customFormat="1" ht="15">
      <c r="A42" s="131"/>
      <c r="D42" s="132"/>
    </row>
    <row r="43" spans="1:4" s="117" customFormat="1" ht="15">
      <c r="A43" s="131"/>
      <c r="D43" s="132"/>
    </row>
    <row r="44" spans="1:4" s="117" customFormat="1" ht="15">
      <c r="A44" s="131"/>
      <c r="D44" s="132"/>
    </row>
    <row r="45" spans="1:4" s="117" customFormat="1" ht="15">
      <c r="A45" s="131"/>
      <c r="D45" s="132"/>
    </row>
    <row r="46" spans="1:4" s="117" customFormat="1" ht="15">
      <c r="A46" s="131"/>
      <c r="D46" s="132"/>
    </row>
    <row r="47" spans="1:4" s="117" customFormat="1" ht="15">
      <c r="A47" s="131"/>
      <c r="D47" s="132"/>
    </row>
    <row r="48" spans="1:4" s="117" customFormat="1" ht="15">
      <c r="A48" s="131"/>
      <c r="D48" s="132"/>
    </row>
    <row r="49" spans="1:4" s="117" customFormat="1" ht="15">
      <c r="A49" s="131"/>
      <c r="D49" s="132"/>
    </row>
    <row r="50" spans="1:4" s="117" customFormat="1" ht="15">
      <c r="A50" s="131"/>
      <c r="D50" s="132"/>
    </row>
    <row r="51" spans="1:4" s="117" customFormat="1" ht="15">
      <c r="A51" s="131"/>
      <c r="D51" s="132"/>
    </row>
    <row r="52" spans="1:4" s="117" customFormat="1" ht="15">
      <c r="A52" s="131"/>
      <c r="D52" s="132"/>
    </row>
    <row r="53" spans="1:4" s="117" customFormat="1" ht="15">
      <c r="A53" s="131"/>
      <c r="D53" s="132"/>
    </row>
    <row r="54" spans="1:4" s="117" customFormat="1" ht="15">
      <c r="A54" s="131"/>
      <c r="D54" s="132"/>
    </row>
    <row r="55" spans="1:4" s="117" customFormat="1" ht="15">
      <c r="A55" s="131"/>
      <c r="D55" s="132"/>
    </row>
    <row r="56" spans="1:4" s="117" customFormat="1" ht="15">
      <c r="A56" s="131"/>
      <c r="D56" s="132"/>
    </row>
    <row r="57" spans="1:4" s="117" customFormat="1" ht="15">
      <c r="A57" s="131"/>
      <c r="D57" s="132"/>
    </row>
    <row r="58" spans="1:4" s="117" customFormat="1" ht="15">
      <c r="A58" s="131"/>
      <c r="D58" s="132"/>
    </row>
    <row r="59" spans="1:4" s="117" customFormat="1" ht="15">
      <c r="A59" s="131"/>
      <c r="D59" s="132"/>
    </row>
    <row r="60" spans="1:4" s="117" customFormat="1" ht="15">
      <c r="A60" s="131"/>
      <c r="D60" s="132"/>
    </row>
    <row r="61" spans="1:4" s="117" customFormat="1" ht="15">
      <c r="A61" s="131"/>
      <c r="D61" s="132"/>
    </row>
    <row r="62" spans="1:4" s="117" customFormat="1" ht="15">
      <c r="A62" s="131"/>
      <c r="D62" s="132"/>
    </row>
    <row r="63" spans="1:4" s="117" customFormat="1" ht="15">
      <c r="A63" s="131"/>
      <c r="D63" s="132"/>
    </row>
    <row r="64" spans="1:4" s="117" customFormat="1" ht="15">
      <c r="A64" s="131"/>
      <c r="D64" s="132"/>
    </row>
    <row r="65" spans="1:4" s="117" customFormat="1" ht="15">
      <c r="A65" s="131"/>
      <c r="D65" s="132"/>
    </row>
    <row r="66" spans="1:4" s="117" customFormat="1" ht="15">
      <c r="A66" s="131"/>
      <c r="D66" s="132"/>
    </row>
    <row r="67" spans="1:4" s="117" customFormat="1" ht="15">
      <c r="A67" s="131"/>
      <c r="D67" s="132"/>
    </row>
    <row r="68" spans="1:4" s="117" customFormat="1" ht="15">
      <c r="A68" s="131"/>
      <c r="D68" s="132"/>
    </row>
    <row r="69" spans="1:4" s="117" customFormat="1" ht="15">
      <c r="A69" s="131"/>
      <c r="D69" s="132"/>
    </row>
    <row r="70" spans="1:4" s="117" customFormat="1" ht="15">
      <c r="A70" s="131"/>
      <c r="D70" s="132"/>
    </row>
    <row r="71" spans="1:4" s="117" customFormat="1" ht="15">
      <c r="A71" s="131"/>
      <c r="D71" s="132"/>
    </row>
    <row r="72" spans="1:4" s="117" customFormat="1" ht="15">
      <c r="A72" s="131"/>
      <c r="D72" s="132"/>
    </row>
    <row r="73" spans="1:4" s="117" customFormat="1" ht="15">
      <c r="A73" s="131"/>
      <c r="D73" s="132"/>
    </row>
    <row r="74" spans="1:4" s="117" customFormat="1" ht="15">
      <c r="A74" s="131"/>
      <c r="D74" s="132"/>
    </row>
    <row r="75" spans="1:4" s="117" customFormat="1" ht="15">
      <c r="A75" s="131"/>
      <c r="D75" s="132"/>
    </row>
    <row r="76" spans="1:4" s="117" customFormat="1" ht="15">
      <c r="A76" s="131"/>
      <c r="D76" s="132"/>
    </row>
    <row r="77" spans="1:4" s="117" customFormat="1" ht="15">
      <c r="A77" s="131"/>
      <c r="D77" s="132"/>
    </row>
    <row r="78" spans="1:4" s="117" customFormat="1" ht="15">
      <c r="A78" s="131"/>
      <c r="D78" s="132"/>
    </row>
    <row r="79" spans="1:4" s="117" customFormat="1" ht="15">
      <c r="A79" s="131"/>
      <c r="D79" s="132"/>
    </row>
    <row r="80" spans="1:4" s="117" customFormat="1" ht="15">
      <c r="A80" s="131"/>
      <c r="D80" s="132"/>
    </row>
    <row r="81" spans="1:4" s="117" customFormat="1" ht="15">
      <c r="A81" s="131"/>
      <c r="D81" s="132"/>
    </row>
    <row r="82" spans="1:4" s="117" customFormat="1" ht="15">
      <c r="A82" s="131"/>
      <c r="D82" s="132"/>
    </row>
    <row r="83" spans="1:4" s="117" customFormat="1" ht="15">
      <c r="A83" s="131"/>
      <c r="D83" s="132"/>
    </row>
    <row r="84" spans="1:4" s="117" customFormat="1" ht="15">
      <c r="A84" s="131"/>
      <c r="D84" s="132"/>
    </row>
    <row r="85" spans="1:4" s="117" customFormat="1" ht="15">
      <c r="A85" s="131"/>
      <c r="D85" s="132"/>
    </row>
    <row r="86" spans="1:4" s="117" customFormat="1" ht="15">
      <c r="A86" s="131"/>
      <c r="D86" s="132"/>
    </row>
    <row r="87" spans="1:4" s="117" customFormat="1" ht="15">
      <c r="A87" s="131"/>
      <c r="D87" s="132"/>
    </row>
    <row r="88" spans="1:4" s="117" customFormat="1" ht="15">
      <c r="A88" s="131"/>
      <c r="D88" s="132"/>
    </row>
    <row r="89" spans="1:4" s="117" customFormat="1" ht="15">
      <c r="A89" s="131"/>
      <c r="D89" s="132"/>
    </row>
    <row r="90" spans="1:4" s="117" customFormat="1" ht="15">
      <c r="A90" s="131"/>
      <c r="D90" s="132"/>
    </row>
    <row r="91" spans="1:4" s="117" customFormat="1" ht="15">
      <c r="A91" s="131"/>
      <c r="D91" s="132"/>
    </row>
    <row r="92" spans="1:4" s="117" customFormat="1" ht="15">
      <c r="A92" s="131"/>
      <c r="D92" s="132"/>
    </row>
    <row r="93" spans="1:4" s="117" customFormat="1" ht="15">
      <c r="A93" s="131"/>
      <c r="D93" s="132"/>
    </row>
    <row r="94" spans="1:4" s="117" customFormat="1" ht="15">
      <c r="A94" s="131"/>
      <c r="D94" s="132"/>
    </row>
    <row r="95" spans="1:4" s="117" customFormat="1" ht="15">
      <c r="A95" s="131"/>
      <c r="D95" s="132"/>
    </row>
    <row r="96" spans="1:4" s="117" customFormat="1" ht="15">
      <c r="A96" s="131"/>
      <c r="D96" s="132"/>
    </row>
    <row r="97" spans="1:4" s="117" customFormat="1" ht="15">
      <c r="A97" s="131"/>
      <c r="D97" s="132"/>
    </row>
    <row r="98" spans="1:4" s="117" customFormat="1" ht="15">
      <c r="A98" s="131"/>
      <c r="D98" s="132"/>
    </row>
    <row r="99" spans="1:4" s="117" customFormat="1" ht="15">
      <c r="A99" s="131"/>
      <c r="D99" s="132"/>
    </row>
    <row r="100" spans="1:4" s="117" customFormat="1" ht="15">
      <c r="A100" s="131"/>
      <c r="D100" s="132"/>
    </row>
    <row r="101" spans="1:4" s="117" customFormat="1" ht="15">
      <c r="A101" s="131"/>
      <c r="D101" s="132"/>
    </row>
    <row r="102" spans="1:4" s="117" customFormat="1" ht="15">
      <c r="A102" s="131"/>
      <c r="D102" s="132"/>
    </row>
    <row r="103" spans="1:4" s="117" customFormat="1" ht="15">
      <c r="A103" s="131"/>
      <c r="D103" s="132"/>
    </row>
    <row r="104" spans="1:4" s="117" customFormat="1" ht="15">
      <c r="A104" s="131"/>
      <c r="D104" s="132"/>
    </row>
    <row r="105" spans="1:4" s="117" customFormat="1" ht="15">
      <c r="A105" s="131"/>
      <c r="D105" s="132"/>
    </row>
    <row r="106" spans="1:4" s="117" customFormat="1" ht="15">
      <c r="A106" s="131"/>
      <c r="D106" s="132"/>
    </row>
    <row r="107" spans="1:4" s="117" customFormat="1" ht="15">
      <c r="A107" s="131"/>
      <c r="D107" s="132"/>
    </row>
    <row r="108" spans="1:4" s="117" customFormat="1" ht="15">
      <c r="A108" s="131"/>
      <c r="D108" s="132"/>
    </row>
    <row r="109" spans="1:4" s="117" customFormat="1" ht="15">
      <c r="A109" s="131"/>
      <c r="D109" s="132"/>
    </row>
    <row r="110" spans="1:4" s="117" customFormat="1" ht="15">
      <c r="A110" s="131"/>
      <c r="D110" s="132"/>
    </row>
    <row r="111" spans="1:4" s="117" customFormat="1" ht="15">
      <c r="A111" s="131"/>
      <c r="D111" s="132"/>
    </row>
    <row r="112" spans="1:4" s="117" customFormat="1" ht="15">
      <c r="A112" s="131"/>
      <c r="D112" s="132"/>
    </row>
    <row r="113" spans="1:4" s="117" customFormat="1" ht="15">
      <c r="A113" s="131"/>
      <c r="D113" s="132"/>
    </row>
    <row r="114" spans="1:4" s="117" customFormat="1" ht="15">
      <c r="A114" s="131"/>
      <c r="D114" s="132"/>
    </row>
    <row r="115" spans="1:4" s="117" customFormat="1" ht="15">
      <c r="A115" s="131"/>
      <c r="D115" s="132"/>
    </row>
    <row r="116" spans="1:4" s="117" customFormat="1" ht="15">
      <c r="A116" s="131"/>
      <c r="D116" s="132"/>
    </row>
    <row r="117" spans="1:4" s="117" customFormat="1" ht="15">
      <c r="A117" s="131"/>
      <c r="D117" s="132"/>
    </row>
    <row r="118" spans="1:4" s="117" customFormat="1" ht="15">
      <c r="A118" s="131"/>
      <c r="D118" s="132"/>
    </row>
    <row r="119" spans="1:4" s="117" customFormat="1" ht="15">
      <c r="A119" s="131"/>
      <c r="D119" s="132"/>
    </row>
    <row r="120" spans="1:4" s="117" customFormat="1" ht="15">
      <c r="A120" s="131"/>
      <c r="D120" s="132"/>
    </row>
    <row r="121" spans="1:4" s="117" customFormat="1" ht="15">
      <c r="A121" s="131"/>
      <c r="D121" s="132"/>
    </row>
    <row r="122" spans="1:4" s="117" customFormat="1" ht="15">
      <c r="A122" s="131"/>
      <c r="D122" s="132"/>
    </row>
    <row r="123" spans="1:4" s="117" customFormat="1" ht="15">
      <c r="A123" s="131"/>
      <c r="D123" s="132"/>
    </row>
    <row r="124" spans="1:4" s="117" customFormat="1" ht="15">
      <c r="A124" s="131"/>
      <c r="D124" s="132"/>
    </row>
    <row r="125" spans="1:4" s="117" customFormat="1" ht="15">
      <c r="A125" s="131"/>
      <c r="D125" s="132"/>
    </row>
    <row r="126" spans="1:4" s="117" customFormat="1" ht="15">
      <c r="A126" s="131"/>
      <c r="D126" s="132"/>
    </row>
    <row r="127" spans="1:4" s="117" customFormat="1" ht="15">
      <c r="A127" s="131"/>
      <c r="D127" s="132"/>
    </row>
    <row r="128" spans="1:4" s="117" customFormat="1" ht="15">
      <c r="A128" s="131"/>
      <c r="D128" s="132"/>
    </row>
  </sheetData>
  <sheetProtection/>
  <mergeCells count="45">
    <mergeCell ref="J28:J31"/>
    <mergeCell ref="K21:K24"/>
    <mergeCell ref="J21:J24"/>
    <mergeCell ref="C28:C31"/>
    <mergeCell ref="A28:A31"/>
    <mergeCell ref="A26:A27"/>
    <mergeCell ref="B26:B27"/>
    <mergeCell ref="C26:C27"/>
    <mergeCell ref="J17:J20"/>
    <mergeCell ref="K28:K31"/>
    <mergeCell ref="J26:J27"/>
    <mergeCell ref="K26:K27"/>
    <mergeCell ref="A25:K25"/>
    <mergeCell ref="A21:A24"/>
    <mergeCell ref="B21:B24"/>
    <mergeCell ref="C21:C24"/>
    <mergeCell ref="D26:I26"/>
    <mergeCell ref="B28:B31"/>
    <mergeCell ref="A5:A8"/>
    <mergeCell ref="K3:K4"/>
    <mergeCell ref="B13:B16"/>
    <mergeCell ref="C13:C16"/>
    <mergeCell ref="J13:J16"/>
    <mergeCell ref="C9:C12"/>
    <mergeCell ref="B5:B8"/>
    <mergeCell ref="C5:C8"/>
    <mergeCell ref="J5:J8"/>
    <mergeCell ref="K5:K8"/>
    <mergeCell ref="A1:K1"/>
    <mergeCell ref="A3:A4"/>
    <mergeCell ref="B3:B4"/>
    <mergeCell ref="C3:C4"/>
    <mergeCell ref="D3:I3"/>
    <mergeCell ref="J3:J4"/>
    <mergeCell ref="A2:K2"/>
    <mergeCell ref="K9:K12"/>
    <mergeCell ref="A13:A16"/>
    <mergeCell ref="A17:A20"/>
    <mergeCell ref="B17:B20"/>
    <mergeCell ref="C17:C20"/>
    <mergeCell ref="A9:A12"/>
    <mergeCell ref="B9:B12"/>
    <mergeCell ref="J9:J12"/>
    <mergeCell ref="K13:K16"/>
    <mergeCell ref="K17:K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Мухина Наталия Егоровна</cp:lastModifiedBy>
  <cp:lastPrinted>2014-06-02T06:40:17Z</cp:lastPrinted>
  <dcterms:created xsi:type="dcterms:W3CDTF">1996-10-08T23:32:33Z</dcterms:created>
  <dcterms:modified xsi:type="dcterms:W3CDTF">2014-07-28T10:04:10Z</dcterms:modified>
  <cp:category/>
  <cp:version/>
  <cp:contentType/>
  <cp:contentStatus/>
</cp:coreProperties>
</file>